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4CC20523-8621-4E72-B0A8-0FF45215FD69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PROTOKOL!$A$1:$H$31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11" i="18" l="1"/>
  <c r="B8" i="6"/>
  <c r="C8" i="6"/>
  <c r="LB5" i="18" l="1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LA111" i="18"/>
  <c r="LA110" i="18"/>
  <c r="LA109" i="18"/>
  <c r="LN104" i="18"/>
  <c r="KY104" i="18"/>
  <c r="LN102" i="18"/>
  <c r="LA107" i="18" s="1"/>
  <c r="LP101" i="18"/>
  <c r="LK101" i="18"/>
  <c r="KZ109" i="18" s="1"/>
  <c r="LB101" i="18"/>
  <c r="KZ107" i="18" s="1"/>
  <c r="KZ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LP11" i="18"/>
  <c r="LQ11" i="18" s="1"/>
  <c r="LO11" i="18"/>
  <c r="LN11" i="18"/>
  <c r="LM11" i="18"/>
  <c r="LL11" i="18"/>
  <c r="LH11" i="18"/>
  <c r="LG11" i="18"/>
  <c r="LE11" i="18"/>
  <c r="LD11" i="18"/>
  <c r="LC11" i="18"/>
  <c r="KY11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LP8" i="18"/>
  <c r="LQ8" i="18" s="1"/>
  <c r="LO8" i="18"/>
  <c r="LN8" i="18"/>
  <c r="LM8" i="18"/>
  <c r="LL8" i="18"/>
  <c r="LH8" i="18"/>
  <c r="LG8" i="18"/>
  <c r="LE8" i="18"/>
  <c r="LD8" i="18"/>
  <c r="LC8" i="18"/>
  <c r="KY8" i="18"/>
  <c r="LH5" i="18"/>
  <c r="LQ4" i="18"/>
  <c r="LN3" i="18"/>
  <c r="LH3" i="18"/>
  <c r="LG1" i="18"/>
  <c r="A21" i="5"/>
  <c r="A22" i="4"/>
  <c r="C19" i="4"/>
  <c r="C7" i="6"/>
  <c r="B7" i="6"/>
  <c r="C13" i="6"/>
  <c r="C12" i="6"/>
  <c r="B13" i="6"/>
  <c r="B12" i="6"/>
  <c r="C11" i="6"/>
  <c r="C10" i="6"/>
  <c r="B11" i="6"/>
  <c r="B10" i="6"/>
  <c r="C9" i="6"/>
  <c r="B9" i="6"/>
  <c r="LG101" i="18" l="1"/>
  <c r="LQ102" i="18" s="1"/>
  <c r="LQ104" i="18" s="1"/>
  <c r="LN106" i="18"/>
  <c r="LA108" i="18"/>
  <c r="LQ101" i="18"/>
  <c r="LH103" i="18" s="1"/>
  <c r="G19" i="5" s="1"/>
  <c r="LD109" i="18"/>
  <c r="LC109" i="18"/>
  <c r="LD107" i="18"/>
  <c r="LC107" i="18"/>
  <c r="LB110" i="18"/>
  <c r="KZ110" i="18" s="1"/>
  <c r="LB111" i="18"/>
  <c r="KZ111" i="18" s="1"/>
  <c r="LB108" i="18"/>
  <c r="KZ108" i="18" s="1"/>
  <c r="C16" i="4"/>
  <c r="C15" i="4"/>
  <c r="C14" i="4"/>
  <c r="C13" i="4"/>
  <c r="C12" i="4"/>
  <c r="C11" i="4"/>
  <c r="C10" i="4"/>
  <c r="C9" i="4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LQ106" i="18" l="1"/>
  <c r="LD108" i="18"/>
  <c r="LC108" i="18"/>
  <c r="LD111" i="18"/>
  <c r="LC111" i="18"/>
  <c r="LC110" i="18"/>
  <c r="LH105" i="18"/>
  <c r="LD110" i="18"/>
  <c r="K1" i="18"/>
  <c r="D17" i="16" s="1"/>
  <c r="F5" i="18"/>
  <c r="KL5" i="18" l="1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I17" i="18"/>
  <c r="KH17" i="18"/>
  <c r="KK17" i="18" s="1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K14" i="18" s="1"/>
  <c r="KC14" i="18"/>
  <c r="JX14" i="18"/>
  <c r="JV14" i="18"/>
  <c r="JU14" i="18"/>
  <c r="JW14" i="18" s="1"/>
  <c r="JT14" i="18"/>
  <c r="JP14" i="18"/>
  <c r="JM14" i="18"/>
  <c r="JK14" i="18"/>
  <c r="JL14" i="18" s="1"/>
  <c r="JG14" i="18"/>
  <c r="JB14" i="18"/>
  <c r="JC14" i="18" s="1"/>
  <c r="JA14" i="18"/>
  <c r="IZ14" i="18"/>
  <c r="IY14" i="18"/>
  <c r="IX14" i="18"/>
  <c r="IT14" i="18"/>
  <c r="IQ14" i="18"/>
  <c r="IO14" i="18"/>
  <c r="IP14" i="18" s="1"/>
  <c r="IS14" i="18" s="1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I11" i="18"/>
  <c r="KG11" i="18"/>
  <c r="KH11" i="18" s="1"/>
  <c r="KC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IZ11" i="18"/>
  <c r="IY11" i="18"/>
  <c r="JA11" i="18" s="1"/>
  <c r="IX11" i="18"/>
  <c r="IT11" i="18"/>
  <c r="IQ11" i="18"/>
  <c r="IO11" i="18"/>
  <c r="IP11" i="18" s="1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G8" i="18"/>
  <c r="KH8" i="18" s="1"/>
  <c r="KK8" i="18" s="1"/>
  <c r="KC8" i="18"/>
  <c r="JX8" i="18"/>
  <c r="JY8" i="18" s="1"/>
  <c r="JW8" i="18"/>
  <c r="JV8" i="18"/>
  <c r="JU8" i="18"/>
  <c r="JT8" i="18"/>
  <c r="JP8" i="18"/>
  <c r="JM8" i="18"/>
  <c r="JL8" i="18"/>
  <c r="JK8" i="18"/>
  <c r="JG8" i="18"/>
  <c r="JB8" i="18"/>
  <c r="JC8" i="18" s="1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U17" i="18"/>
  <c r="HS17" i="18"/>
  <c r="HT17" i="18" s="1"/>
  <c r="HW17" i="18" s="1"/>
  <c r="HO17" i="18"/>
  <c r="HJ17" i="18"/>
  <c r="HK17" i="18" s="1"/>
  <c r="HI17" i="18"/>
  <c r="HH17" i="18"/>
  <c r="HG17" i="18"/>
  <c r="HF17" i="18"/>
  <c r="HB17" i="18"/>
  <c r="GY17" i="18"/>
  <c r="GW17" i="18"/>
  <c r="GX17" i="18" s="1"/>
  <c r="GS17" i="18"/>
  <c r="GN17" i="18"/>
  <c r="GL17" i="18"/>
  <c r="GK17" i="18"/>
  <c r="GM17" i="18" s="1"/>
  <c r="GJ17" i="18"/>
  <c r="GF17" i="18"/>
  <c r="GC17" i="18"/>
  <c r="GA17" i="18"/>
  <c r="GB17" i="18" s="1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D14" i="18"/>
  <c r="IC14" i="18"/>
  <c r="IE14" i="18" s="1"/>
  <c r="IB14" i="18"/>
  <c r="HX14" i="18"/>
  <c r="HU14" i="18"/>
  <c r="HT14" i="18"/>
  <c r="HS14" i="18"/>
  <c r="HO14" i="18"/>
  <c r="HJ14" i="18"/>
  <c r="HH14" i="18"/>
  <c r="HG14" i="18"/>
  <c r="HI14" i="18" s="1"/>
  <c r="HF14" i="18"/>
  <c r="HB14" i="18"/>
  <c r="GY14" i="18"/>
  <c r="GX14" i="18"/>
  <c r="GW14" i="18"/>
  <c r="GS14" i="18"/>
  <c r="GN14" i="18"/>
  <c r="GM14" i="18"/>
  <c r="GL14" i="18"/>
  <c r="GK14" i="18"/>
  <c r="GJ14" i="18"/>
  <c r="GF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D11" i="18"/>
  <c r="IC11" i="18"/>
  <c r="IE11" i="18" s="1"/>
  <c r="IB11" i="18"/>
  <c r="HX11" i="18"/>
  <c r="HU11" i="18"/>
  <c r="HS11" i="18"/>
  <c r="HT11" i="18" s="1"/>
  <c r="HW11" i="18" s="1"/>
  <c r="HO11" i="18"/>
  <c r="HJ11" i="18"/>
  <c r="HK11" i="18" s="1"/>
  <c r="HI11" i="18"/>
  <c r="HH11" i="18"/>
  <c r="HG11" i="18"/>
  <c r="HF11" i="18"/>
  <c r="HB11" i="18"/>
  <c r="GY11" i="18"/>
  <c r="GW11" i="18"/>
  <c r="GX11" i="18" s="1"/>
  <c r="GS11" i="18"/>
  <c r="GN11" i="18"/>
  <c r="GL11" i="18"/>
  <c r="GK11" i="18"/>
  <c r="GM11" i="18" s="1"/>
  <c r="GJ11" i="18"/>
  <c r="GF11" i="18"/>
  <c r="GC11" i="18"/>
  <c r="GA11" i="18"/>
  <c r="GB11" i="18" s="1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L9" i="18"/>
  <c r="GK9" i="18"/>
  <c r="GM9" i="18" s="1"/>
  <c r="GJ9" i="18"/>
  <c r="GF9" i="18"/>
  <c r="GE9" i="18"/>
  <c r="GC9" i="18"/>
  <c r="GB9" i="18"/>
  <c r="GA9" i="18"/>
  <c r="FW9" i="18"/>
  <c r="IF8" i="18"/>
  <c r="ID8" i="18"/>
  <c r="IC8" i="18"/>
  <c r="IE8" i="18" s="1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GY8" i="18"/>
  <c r="GW8" i="18"/>
  <c r="GX8" i="18" s="1"/>
  <c r="GS8" i="18"/>
  <c r="GN8" i="18"/>
  <c r="GL8" i="18"/>
  <c r="GK8" i="18"/>
  <c r="GM8" i="18" s="1"/>
  <c r="GJ8" i="18"/>
  <c r="GF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G17" i="18"/>
  <c r="FE17" i="18"/>
  <c r="FF17" i="18" s="1"/>
  <c r="FA17" i="18"/>
  <c r="EV17" i="18"/>
  <c r="EW17" i="18" s="1"/>
  <c r="EU17" i="18"/>
  <c r="ET17" i="18"/>
  <c r="ES17" i="18"/>
  <c r="ER17" i="18"/>
  <c r="EN17" i="18"/>
  <c r="EK17" i="18"/>
  <c r="EI17" i="18"/>
  <c r="EJ17" i="18" s="1"/>
  <c r="EE17" i="18"/>
  <c r="DZ17" i="18"/>
  <c r="EA17" i="18" s="1"/>
  <c r="DY17" i="18"/>
  <c r="DX17" i="18"/>
  <c r="DW17" i="18"/>
  <c r="DV17" i="18"/>
  <c r="DR17" i="18"/>
  <c r="DO17" i="18"/>
  <c r="DM17" i="18"/>
  <c r="DN17" i="18" s="1"/>
  <c r="DQ17" i="18" s="1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P11" i="18"/>
  <c r="FO11" i="18"/>
  <c r="FQ11" i="18" s="1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DZ11" i="18"/>
  <c r="DX11" i="18"/>
  <c r="DW11" i="18"/>
  <c r="DY11" i="18" s="1"/>
  <c r="DV11" i="18"/>
  <c r="DR11" i="18"/>
  <c r="DO11" i="18"/>
  <c r="DM11" i="18"/>
  <c r="DN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P9" i="18"/>
  <c r="FO9" i="18"/>
  <c r="FQ9" i="18" s="1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Q8" i="18" s="1"/>
  <c r="FN8" i="18"/>
  <c r="FJ8" i="18"/>
  <c r="FG8" i="18"/>
  <c r="FE8" i="18"/>
  <c r="FF8" i="18" s="1"/>
  <c r="FA8" i="18"/>
  <c r="EV8" i="18"/>
  <c r="EW8" i="18" s="1"/>
  <c r="EU8" i="18"/>
  <c r="ET8" i="18"/>
  <c r="ES8" i="18"/>
  <c r="ER8" i="18"/>
  <c r="EN8" i="18"/>
  <c r="EK8" i="18"/>
  <c r="EI8" i="18"/>
  <c r="EJ8" i="18" s="1"/>
  <c r="EE8" i="18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Z11" i="18"/>
  <c r="CD11" i="18"/>
  <c r="CE11" i="18"/>
  <c r="CF11" i="18"/>
  <c r="CG11" i="18"/>
  <c r="CH11" i="18"/>
  <c r="CI11" i="18" s="1"/>
  <c r="CM11" i="18"/>
  <c r="CQ11" i="18"/>
  <c r="CR11" i="18"/>
  <c r="CU11" i="18" s="1"/>
  <c r="CS11" i="18"/>
  <c r="CV11" i="18"/>
  <c r="CZ11" i="18"/>
  <c r="DA11" i="18"/>
  <c r="DB11" i="18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A14" i="18"/>
  <c r="BD14" i="18"/>
  <c r="BH14" i="18"/>
  <c r="BI14" i="18"/>
  <c r="BJ14" i="18"/>
  <c r="BK14" i="18"/>
  <c r="BL14" i="18"/>
  <c r="BM14" i="18" s="1"/>
  <c r="BQ14" i="18"/>
  <c r="BU14" i="18"/>
  <c r="BV14" i="18" s="1"/>
  <c r="BY14" i="18" s="1"/>
  <c r="BW14" i="18"/>
  <c r="BZ14" i="18"/>
  <c r="CD14" i="18"/>
  <c r="CE14" i="18"/>
  <c r="CG14" i="18" s="1"/>
  <c r="CF14" i="18"/>
  <c r="CH14" i="18"/>
  <c r="CM14" i="18"/>
  <c r="CQ14" i="18"/>
  <c r="CR14" i="18" s="1"/>
  <c r="CS14" i="18"/>
  <c r="CV14" i="18"/>
  <c r="CZ14" i="18"/>
  <c r="DA14" i="18"/>
  <c r="DC14" i="18" s="1"/>
  <c r="DB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C17" i="18" s="1"/>
  <c r="BA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Z17" i="18"/>
  <c r="CD17" i="18"/>
  <c r="CE17" i="18"/>
  <c r="CG17" i="18" s="1"/>
  <c r="CF17" i="18"/>
  <c r="CH17" i="18"/>
  <c r="CM17" i="18"/>
  <c r="CQ17" i="18"/>
  <c r="CR17" i="18"/>
  <c r="CU17" i="18" s="1"/>
  <c r="CS17" i="18"/>
  <c r="CV17" i="18"/>
  <c r="CZ17" i="18"/>
  <c r="DA17" i="18"/>
  <c r="DC17" i="18" s="1"/>
  <c r="DB17" i="18"/>
  <c r="DD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D19" i="5" s="1"/>
  <c r="L5" i="18"/>
  <c r="C17" i="16" s="1"/>
  <c r="C8" i="18"/>
  <c r="G8" i="18"/>
  <c r="H8" i="18"/>
  <c r="I8" i="18"/>
  <c r="K8" i="18" s="1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CI17" i="18" l="1"/>
  <c r="BY17" i="18"/>
  <c r="K17" i="18"/>
  <c r="FI17" i="18"/>
  <c r="HA17" i="18"/>
  <c r="GO17" i="18"/>
  <c r="GE17" i="18"/>
  <c r="DE17" i="18"/>
  <c r="EM17" i="18"/>
  <c r="JY14" i="18"/>
  <c r="JO14" i="18"/>
  <c r="CI14" i="18"/>
  <c r="K14" i="18"/>
  <c r="IG14" i="18"/>
  <c r="HW14" i="18"/>
  <c r="FI14" i="18"/>
  <c r="HK14" i="18"/>
  <c r="HA14" i="18"/>
  <c r="GO14" i="18"/>
  <c r="GE14" i="18"/>
  <c r="CU14" i="18"/>
  <c r="EM14" i="18"/>
  <c r="BC14" i="18"/>
  <c r="KK11" i="18"/>
  <c r="JO11" i="18"/>
  <c r="BY11" i="18"/>
  <c r="IG11" i="18"/>
  <c r="FS11" i="18"/>
  <c r="FI11" i="18"/>
  <c r="HA11" i="18"/>
  <c r="GO11" i="18"/>
  <c r="GE11" i="18"/>
  <c r="DE11" i="18"/>
  <c r="EA11" i="18"/>
  <c r="DQ11" i="18"/>
  <c r="JC11" i="18"/>
  <c r="IS11" i="18"/>
  <c r="JO8" i="18"/>
  <c r="IG8" i="18"/>
  <c r="IG101" i="18" s="1"/>
  <c r="HX103" i="18" s="1"/>
  <c r="G15" i="5" s="1"/>
  <c r="FS9" i="18"/>
  <c r="FS8" i="18"/>
  <c r="FI8" i="18"/>
  <c r="FI101" i="18" s="1"/>
  <c r="HA8" i="18"/>
  <c r="HA101" i="18" s="1"/>
  <c r="HK102" i="18" s="1"/>
  <c r="HK104" i="18" s="1"/>
  <c r="HK106" i="18" s="1"/>
  <c r="D14" i="5" s="1"/>
  <c r="GO8" i="18"/>
  <c r="GO101" i="18" s="1"/>
  <c r="GF103" i="18" s="1"/>
  <c r="G13" i="5" s="1"/>
  <c r="GE8" i="18"/>
  <c r="EM8" i="18"/>
  <c r="EM101" i="18" s="1"/>
  <c r="DQ8" i="18"/>
  <c r="IS8" i="18"/>
  <c r="DD101" i="18"/>
  <c r="D109" i="18"/>
  <c r="R106" i="18"/>
  <c r="JX101" i="18"/>
  <c r="FR101" i="18"/>
  <c r="BL101" i="18"/>
  <c r="JB101" i="18"/>
  <c r="BR109" i="18"/>
  <c r="BU109" i="18" s="1"/>
  <c r="GN101" i="18"/>
  <c r="AY107" i="18"/>
  <c r="DB106" i="18"/>
  <c r="H109" i="18"/>
  <c r="D107" i="18"/>
  <c r="C3" i="16"/>
  <c r="CQ109" i="18"/>
  <c r="DZ101" i="18"/>
  <c r="DM107" i="18"/>
  <c r="EV101" i="18"/>
  <c r="EI109" i="18"/>
  <c r="IF101" i="18"/>
  <c r="HJ101" i="18"/>
  <c r="JK109" i="18"/>
  <c r="KT101" i="18"/>
  <c r="JL109" i="18"/>
  <c r="EJ109" i="18"/>
  <c r="E108" i="18"/>
  <c r="C5" i="16"/>
  <c r="C11" i="16"/>
  <c r="C6" i="16"/>
  <c r="C12" i="16"/>
  <c r="C4" i="16"/>
  <c r="C7" i="16"/>
  <c r="C13" i="16"/>
  <c r="C8" i="16"/>
  <c r="C14" i="16"/>
  <c r="C15" i="16"/>
  <c r="C10" i="16"/>
  <c r="C9" i="16"/>
  <c r="C16" i="16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BM101" i="18"/>
  <c r="BD103" i="18" s="1"/>
  <c r="G7" i="5" s="1"/>
  <c r="K101" i="18"/>
  <c r="U102" i="18" s="1"/>
  <c r="U104" i="18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G109" i="18"/>
  <c r="KK101" i="18"/>
  <c r="CP111" i="18"/>
  <c r="CN111" i="18" s="1"/>
  <c r="CQ111" i="18" s="1"/>
  <c r="CP110" i="18"/>
  <c r="CN110" i="18" s="1"/>
  <c r="GE101" i="18"/>
  <c r="KU101" i="18"/>
  <c r="KL103" i="18" s="1"/>
  <c r="G18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JV106" i="18"/>
  <c r="GB109" i="18"/>
  <c r="CR109" i="18"/>
  <c r="CF106" i="18"/>
  <c r="BJ106" i="18"/>
  <c r="IO107" i="18"/>
  <c r="ID106" i="18"/>
  <c r="HS107" i="18"/>
  <c r="HQ108" i="18"/>
  <c r="ET106" i="18"/>
  <c r="BU107" i="18"/>
  <c r="BV107" i="18"/>
  <c r="AZ107" i="18"/>
  <c r="AW108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G107" i="18"/>
  <c r="H107" i="18"/>
  <c r="F110" i="18"/>
  <c r="D110" i="18" s="1"/>
  <c r="F111" i="18"/>
  <c r="D111" i="18" s="1"/>
  <c r="D15" i="16" l="1"/>
  <c r="FS102" i="18"/>
  <c r="FS104" i="18" s="1"/>
  <c r="FS106" i="18" s="1"/>
  <c r="D12" i="5" s="1"/>
  <c r="D10" i="16"/>
  <c r="D12" i="16"/>
  <c r="EW102" i="18"/>
  <c r="EW104" i="18" s="1"/>
  <c r="D9" i="16"/>
  <c r="CQ108" i="18"/>
  <c r="AY108" i="18"/>
  <c r="AY110" i="18"/>
  <c r="BV109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U106" i="18"/>
  <c r="D5" i="5" s="1"/>
  <c r="CR108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EW106" i="18" l="1"/>
  <c r="D11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D11" i="6" l="1"/>
  <c r="E11" i="6" s="1"/>
  <c r="JP3" i="18" l="1"/>
  <c r="HB3" i="18"/>
  <c r="EN3" i="18"/>
  <c r="BZ3" i="18"/>
  <c r="L3" i="18"/>
  <c r="KL3" i="18"/>
  <c r="HX3" i="18"/>
  <c r="FJ3" i="18"/>
  <c r="CV3" i="18"/>
  <c r="AH3" i="18"/>
  <c r="IT3" i="18"/>
  <c r="GF3" i="18"/>
  <c r="DR3" i="18"/>
  <c r="BD3" i="18"/>
  <c r="C19" i="5" l="1"/>
  <c r="C16" i="5"/>
  <c r="C14" i="5"/>
  <c r="C15" i="5"/>
  <c r="C12" i="5"/>
  <c r="C17" i="5"/>
  <c r="C18" i="5"/>
  <c r="C13" i="5"/>
  <c r="C5" i="5"/>
  <c r="C8" i="5"/>
  <c r="C11" i="5"/>
  <c r="C9" i="5"/>
  <c r="C6" i="5"/>
  <c r="C7" i="5"/>
  <c r="C10" i="5"/>
  <c r="C5" i="4"/>
  <c r="A21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8" i="5" l="1"/>
  <c r="F18" i="5" s="1"/>
  <c r="H18" i="5" s="1"/>
  <c r="E19" i="5"/>
  <c r="F19" i="5" s="1"/>
  <c r="H19" i="5" s="1"/>
  <c r="I22" i="4"/>
  <c r="F22" i="4"/>
  <c r="D22" i="4"/>
  <c r="H22" i="4"/>
  <c r="G22" i="4"/>
  <c r="E22" i="4"/>
  <c r="C6" i="4"/>
  <c r="Y104" i="18" s="1"/>
  <c r="AH105" i="18" s="1"/>
  <c r="E6" i="5" s="1"/>
  <c r="C22" i="4" l="1"/>
  <c r="E29" i="6" l="1"/>
  <c r="E30" i="6"/>
  <c r="E31" i="6"/>
  <c r="C17" i="4" l="1"/>
  <c r="JG104" i="18" s="1"/>
  <c r="JP105" i="18" s="1"/>
  <c r="E17" i="5" s="1"/>
  <c r="F17" i="5" s="1"/>
  <c r="H17" i="5" s="1"/>
  <c r="B2" i="4" l="1"/>
  <c r="C21" i="16" l="1"/>
  <c r="B3" i="6" l="1"/>
  <c r="B4" i="6"/>
  <c r="B5" i="6"/>
  <c r="B6" i="6"/>
  <c r="B2" i="6"/>
  <c r="C6" i="6"/>
  <c r="C5" i="6"/>
  <c r="C4" i="6"/>
  <c r="C3" i="6"/>
  <c r="C2" i="6"/>
  <c r="D6" i="6" l="1"/>
  <c r="D13" i="6"/>
  <c r="E13" i="6" s="1"/>
  <c r="D10" i="6"/>
  <c r="E10" i="6" s="1"/>
  <c r="D2" i="6"/>
  <c r="D12" i="6"/>
  <c r="E12" i="6" s="1"/>
  <c r="D3" i="6"/>
  <c r="D7" i="6"/>
  <c r="E7" i="6" s="1"/>
  <c r="D4" i="6"/>
  <c r="D5" i="6"/>
  <c r="D8" i="6"/>
  <c r="E8" i="6" s="1"/>
  <c r="E22" i="6"/>
  <c r="E22" i="5" l="1"/>
  <c r="E25" i="6"/>
  <c r="E18" i="6"/>
  <c r="E19" i="6"/>
  <c r="E16" i="6"/>
  <c r="E17" i="6"/>
  <c r="E20" i="6"/>
  <c r="E24" i="6"/>
  <c r="E21" i="6"/>
  <c r="E23" i="6"/>
  <c r="C22" i="5" l="1"/>
  <c r="F11" i="5" l="1"/>
  <c r="H11" i="5" s="1"/>
  <c r="F8" i="5"/>
  <c r="H8" i="5" s="1"/>
  <c r="F6" i="5"/>
  <c r="H6" i="5" s="1"/>
  <c r="F10" i="5"/>
  <c r="H10" i="5" s="1"/>
  <c r="F7" i="5" l="1"/>
  <c r="H7" i="5" s="1"/>
  <c r="F5" i="5"/>
  <c r="G22" i="5"/>
  <c r="F9" i="5"/>
  <c r="H9" i="5" s="1"/>
  <c r="D21" i="16" l="1"/>
  <c r="C23" i="16" s="1"/>
  <c r="J23" i="16" s="1"/>
  <c r="J24" i="16" s="1"/>
  <c r="D22" i="5"/>
  <c r="F22" i="5"/>
  <c r="H5" i="5"/>
  <c r="H22" i="5" s="1"/>
  <c r="D9" i="6"/>
  <c r="E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<sst xmlns="http://schemas.openxmlformats.org/spreadsheetml/2006/main" count="931" uniqueCount="117">
  <si>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</si>
  <si>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</si>
  <si>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</si>
  <si>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</si>
  <si>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</si>
  <si>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</si>
  <si>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</si>
  <si>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</si>
  <si>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</si>
  <si>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</si>
  <si>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</si>
  <si>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</si>
  <si>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</si>
  <si>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</si>
  <si>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</si>
  <si>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</si>
  <si>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</si>
  <si>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</si>
  <si>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</si>
  <si>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</si>
  <si>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</si>
  <si>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</si>
  <si>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</si>
  <si>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</si>
  <si>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</si>
  <si>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</si>
  <si>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</si>
  <si>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</si>
  <si>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</si>
  <si>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</si>
  <si>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</si>
  <si>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</si>
  <si>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</si>
  <si>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</si>
  <si>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</si>
  <si>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</si>
  <si>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</si>
  <si>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</si>
  <si>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</si>
  <si>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</si>
  <si>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</si>
  <si>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</si>
  <si>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</si>
  <si>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</si>
  <si>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</si>
  <si>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</si>
  <si>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</si>
  <si>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</si>
  <si>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</si>
  <si>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</si>
  <si>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</si>
  <si>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</si>
  <si>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</si>
  <si>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</si>
  <si>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</si>
  <si>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</si>
  <si>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</si>
  <si>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</si>
  <si>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</si>
  <si>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</si>
  <si>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</si>
  <si>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</si>
  <si>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</si>
  <si>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</si>
  <si>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</si>
  <si>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</si>
  <si>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</si>
  <si>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</si>
  <si>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</si>
  <si>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</si>
  <si>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</si>
  <si>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</si>
  <si>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</si>
  <si>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KOKU TESTİ</t>
  </si>
  <si>
    <t>EĞİTİM</t>
  </si>
  <si>
    <t>FORKLİFT OPERATÖRÜ</t>
  </si>
  <si>
    <t>ARIZA BAKIM</t>
  </si>
  <si>
    <t>BAKIM İŞÇİLİĞİ ( 5S OTONOM BAKIM )</t>
  </si>
  <si>
    <t>BANTTA ÜRÜN ATMA TOPLAMA</t>
  </si>
  <si>
    <t>FORMEN ADAYI</t>
  </si>
  <si>
    <t>MALZEME HAZIRLIK</t>
  </si>
  <si>
    <t>PVD KONTROL</t>
  </si>
  <si>
    <t>TEMİZLİK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</si>
  <si>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</si>
  <si>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</si>
  <si>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</si>
  <si>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</si>
  <si>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</si>
  <si>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</si>
  <si>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</si>
  <si>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</si>
  <si>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TAŞLAMA 3</t>
  </si>
  <si>
    <t>MEVLÜT GÜVENDİREN</t>
  </si>
  <si>
    <t>VEYSEL KIRCA</t>
  </si>
  <si>
    <t>ERCAN ERÖZDEN</t>
  </si>
  <si>
    <t>ÇETİN KÖKSAL</t>
  </si>
  <si>
    <t>ERSİN PEHLİVAN</t>
  </si>
  <si>
    <t>ŞEREF UZEL</t>
  </si>
  <si>
    <t>AYDIN SAĞLAM</t>
  </si>
  <si>
    <t>BAYRAM TEKİNER</t>
  </si>
  <si>
    <t>FURKAN TANRIKULU</t>
  </si>
  <si>
    <t>ONUR KÜNKÇÜ</t>
  </si>
  <si>
    <t>KAMİL DURAN</t>
  </si>
  <si>
    <t>MUSTAFA ESKİOĞLU</t>
  </si>
  <si>
    <t>ALİ TOPAL</t>
  </si>
  <si>
    <t>BERKAY AKKAN</t>
  </si>
  <si>
    <t>3.İŞLETME TAŞLAMA AKORT ÇİZELGESİ</t>
  </si>
  <si>
    <t>SEDA ÖZBAY</t>
  </si>
  <si>
    <t>İZ AÇMA</t>
  </si>
  <si>
    <t>WENZLER FFC MIX</t>
  </si>
  <si>
    <t>VİTRA CLEAN</t>
  </si>
  <si>
    <t>PANTOGRAF FFC</t>
  </si>
  <si>
    <t>WENZLER CNC BFFC</t>
  </si>
  <si>
    <t>WENZLER CNC FFC</t>
  </si>
  <si>
    <t>WENZLER CNC DUŞ</t>
  </si>
  <si>
    <t>DİĞER İŞLER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</si>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</sst>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5" xfId="0" applyFont="1" applyFill="1" applyBorder="1" applyAlignment="1">
      <alignment horizontal="center" vertical="center"/>
    </xf>
    <xf numFmtId="0" fontId="14" fillId="0" borderId="56" xfId="0" applyFont="1" applyFill="1" applyBorder="1"/>
    <xf numFmtId="1" fontId="14" fillId="0" borderId="56" xfId="0" applyNumberFormat="1" applyFont="1" applyFill="1" applyBorder="1" applyAlignment="1">
      <alignment horizontal="center"/>
    </xf>
    <xf numFmtId="3" fontId="14" fillId="0" borderId="56" xfId="0" applyNumberFormat="1" applyFont="1" applyFill="1" applyBorder="1" applyAlignment="1">
      <alignment horizontal="center" vertical="center"/>
    </xf>
    <xf numFmtId="4" fontId="14" fillId="0" borderId="5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14" fillId="0" borderId="59" xfId="0" applyFont="1" applyFill="1" applyBorder="1"/>
    <xf numFmtId="0" fontId="7" fillId="0" borderId="59" xfId="0" applyFont="1" applyFill="1" applyBorder="1"/>
    <xf numFmtId="1" fontId="14" fillId="0" borderId="59" xfId="0" applyNumberFormat="1" applyFont="1" applyFill="1" applyBorder="1" applyAlignment="1">
      <alignment horizontal="center"/>
    </xf>
    <xf numFmtId="3" fontId="14" fillId="0" borderId="59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0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6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2" xfId="0" applyFont="1" applyFill="1" applyBorder="1"/>
    <xf numFmtId="0" fontId="7" fillId="0" borderId="62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8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2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3" fontId="30" fillId="0" borderId="0" xfId="0" applyNumberFormat="1" applyFont="1" applyFill="1"/>
    <xf numFmtId="3" fontId="36" fillId="0" borderId="0" xfId="0" applyNumberFormat="1" applyFont="1" applyFill="1"/>
    <xf numFmtId="0" fontId="0" fillId="7" borderId="0" xfId="0" applyFill="1"/>
    <xf numFmtId="3" fontId="2" fillId="7" borderId="0" xfId="0" applyNumberFormat="1" applyFont="1" applyFill="1"/>
    <xf numFmtId="0" fontId="2" fillId="7" borderId="0" xfId="0" applyFont="1" applyFill="1"/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2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0" name="Picture 5">
          <a:extLst>
            <a:ext uri="{FF2B5EF4-FFF2-40B4-BE49-F238E27FC236}">
              <a16:creationId xmlns:a16="http://schemas.microsoft.com/office/drawing/2014/main" id="{96DAE9CC-4840-4217-B13D-86598B09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1" name="Picture 6">
          <a:extLst>
            <a:ext uri="{FF2B5EF4-FFF2-40B4-BE49-F238E27FC236}">
              <a16:creationId xmlns:a16="http://schemas.microsoft.com/office/drawing/2014/main" id="{02CC4E23-FC0B-4BFD-BA8B-50FC948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72" name="Picture 43" descr="vitra_">
          <a:extLst>
            <a:ext uri="{FF2B5EF4-FFF2-40B4-BE49-F238E27FC236}">
              <a16:creationId xmlns:a16="http://schemas.microsoft.com/office/drawing/2014/main" id="{750F685C-1099-4052-88CD-73E145F6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3" name="Picture 5">
          <a:extLst>
            <a:ext uri="{FF2B5EF4-FFF2-40B4-BE49-F238E27FC236}">
              <a16:creationId xmlns:a16="http://schemas.microsoft.com/office/drawing/2014/main" id="{19BA9852-54B9-4FDA-B907-C4B125E1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4" name="Picture 6">
          <a:extLst>
            <a:ext uri="{FF2B5EF4-FFF2-40B4-BE49-F238E27FC236}">
              <a16:creationId xmlns:a16="http://schemas.microsoft.com/office/drawing/2014/main" id="{FCBA4179-7F65-4062-B9B6-90E42DF2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Q112"/>
  <sheetViews>
    <sheetView tabSelected="1" zoomScale="70" zoomScaleNormal="70" workbookViewId="0">
      <pane ySplit="7" topLeftCell="A8" activePane="bottomLeft" state="frozen"/>
      <selection pane="bottomLeft" activeCell="E31" sqref="E31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</cols>
  <sheetData>
    <row r="1" spans="1:329">
      <c r="K1" s="76">
        <f>L2</f>
        <v>1579</v>
      </c>
      <c r="AG1" s="76">
        <f>AH2</f>
        <v>2096</v>
      </c>
      <c r="BC1" s="76">
        <f>BD2</f>
        <v>2265</v>
      </c>
      <c r="BY1" s="76">
        <f>BZ2</f>
        <v>2372</v>
      </c>
      <c r="CU1" s="76">
        <f>CV2</f>
        <v>15291</v>
      </c>
      <c r="DQ1" s="76">
        <f>DR2</f>
        <v>24431</v>
      </c>
      <c r="EM1" s="76">
        <f>EN2</f>
        <v>24931</v>
      </c>
      <c r="FI1" s="76">
        <f>FJ2</f>
        <v>30593</v>
      </c>
      <c r="GE1" s="76">
        <f>GF2</f>
        <v>31019</v>
      </c>
      <c r="HA1" s="76">
        <f>HB2</f>
        <v>32575</v>
      </c>
      <c r="HW1" s="76">
        <f>HX2</f>
        <v>35921</v>
      </c>
      <c r="IS1" s="76">
        <f>IT2</f>
        <v>35949</v>
      </c>
      <c r="JO1" s="76">
        <f>JP2</f>
        <v>39261</v>
      </c>
      <c r="KK1" s="76">
        <f>KL2</f>
        <v>42907</v>
      </c>
      <c r="LG1" s="76">
        <f>LH2</f>
        <v>44789</v>
      </c>
    </row>
    <row r="2" spans="1:32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1579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2096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2265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2372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15291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24431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24931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30593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31019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32575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35921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35949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39261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42907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44789</v>
      </c>
      <c r="LI2" s="178"/>
      <c r="LJ2" s="178"/>
      <c r="LK2" s="178"/>
      <c r="LL2" s="178"/>
      <c r="LM2" s="178"/>
      <c r="LN2" s="178"/>
      <c r="LO2" s="178"/>
      <c r="LP2" s="178"/>
      <c r="LQ2" s="178"/>
    </row>
    <row r="3" spans="1:329" ht="13.8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MEVLÜT GÜVENDİREN</v>
      </c>
      <c r="M3" s="65"/>
      <c r="Q3" s="76"/>
      <c r="R3" s="76">
        <f>L2</f>
        <v>1579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VEYSEL KIRCA</v>
      </c>
      <c r="AI3" s="65"/>
      <c r="AM3" s="76"/>
      <c r="AN3" s="76">
        <f>AH2</f>
        <v>2096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ERCAN ERÖZDEN</v>
      </c>
      <c r="BE3" s="65"/>
      <c r="BI3" s="76"/>
      <c r="BJ3" s="76">
        <f>BD2</f>
        <v>2265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ÇETİN KÖKSAL</v>
      </c>
      <c r="CA3" s="65"/>
      <c r="CE3" s="76"/>
      <c r="CF3" s="76">
        <f>BZ2</f>
        <v>2372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ERSİN PEHLİVAN</v>
      </c>
      <c r="CW3" s="65"/>
      <c r="DA3" s="76"/>
      <c r="DB3" s="76">
        <f>CV2</f>
        <v>15291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ŞEREF UZEL</v>
      </c>
      <c r="DS3" s="65"/>
      <c r="DW3" s="76"/>
      <c r="DX3" s="76">
        <f>DR2</f>
        <v>24431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AYDIN SAĞLAM</v>
      </c>
      <c r="EO3" s="65"/>
      <c r="ES3" s="76"/>
      <c r="ET3" s="76">
        <f>EN2</f>
        <v>24931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BAYRAM TEKİNER</v>
      </c>
      <c r="FK3" s="65"/>
      <c r="FO3" s="76"/>
      <c r="FP3" s="76">
        <f>FJ2</f>
        <v>30593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FURKAN TANRIKULU</v>
      </c>
      <c r="GG3" s="65"/>
      <c r="GK3" s="76"/>
      <c r="GL3" s="76">
        <f>GF2</f>
        <v>31019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ONUR KÜNKÇÜ</v>
      </c>
      <c r="HC3" s="65"/>
      <c r="HG3" s="76"/>
      <c r="HH3" s="76">
        <f>HB2</f>
        <v>32575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KAMİL DURAN</v>
      </c>
      <c r="HY3" s="65"/>
      <c r="IC3" s="76"/>
      <c r="ID3" s="76">
        <f>HX2</f>
        <v>35921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MUSTAFA ESKİOĞLU</v>
      </c>
      <c r="IU3" s="65"/>
      <c r="IY3" s="76"/>
      <c r="IZ3" s="76">
        <f>IT2</f>
        <v>35949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ALİ TOPAL</v>
      </c>
      <c r="JQ3" s="65"/>
      <c r="JU3" s="76"/>
      <c r="JV3" s="76">
        <f>JP2</f>
        <v>39261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BERKAY AKKAN</v>
      </c>
      <c r="KM3" s="65"/>
      <c r="KQ3" s="76"/>
      <c r="KR3" s="76">
        <f>KL2</f>
        <v>42907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SEDA ÖZBAY</v>
      </c>
      <c r="LI3" s="65"/>
      <c r="LM3" s="76"/>
      <c r="LN3" s="76">
        <f>LH2</f>
        <v>44789</v>
      </c>
      <c r="LO3" s="76"/>
      <c r="LP3" s="76"/>
      <c r="LQ3" s="76"/>
    </row>
    <row r="4" spans="1:329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91</v>
      </c>
      <c r="M4" s="65"/>
      <c r="Q4" s="76"/>
      <c r="R4" s="76"/>
      <c r="S4" s="76"/>
      <c r="T4" s="76"/>
      <c r="U4" s="76">
        <f>+L2</f>
        <v>1579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91</v>
      </c>
      <c r="AI4" s="65"/>
      <c r="AM4" s="76"/>
      <c r="AN4" s="76"/>
      <c r="AO4" s="76"/>
      <c r="AP4" s="76"/>
      <c r="AQ4" s="76">
        <f>+AH2</f>
        <v>2096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91</v>
      </c>
      <c r="BE4" s="65"/>
      <c r="BI4" s="76"/>
      <c r="BJ4" s="76"/>
      <c r="BK4" s="76"/>
      <c r="BL4" s="76"/>
      <c r="BM4" s="76">
        <f>+BD2</f>
        <v>2265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91</v>
      </c>
      <c r="CA4" s="65"/>
      <c r="CE4" s="76"/>
      <c r="CF4" s="76"/>
      <c r="CG4" s="76"/>
      <c r="CH4" s="76"/>
      <c r="CI4" s="76">
        <f>+BZ2</f>
        <v>2372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91</v>
      </c>
      <c r="CW4" s="65"/>
      <c r="DA4" s="76"/>
      <c r="DB4" s="76"/>
      <c r="DC4" s="76"/>
      <c r="DD4" s="76"/>
      <c r="DE4" s="76">
        <f>+CV2</f>
        <v>15291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91</v>
      </c>
      <c r="DS4" s="65"/>
      <c r="DW4" s="76"/>
      <c r="DX4" s="76"/>
      <c r="DY4" s="76"/>
      <c r="DZ4" s="76"/>
      <c r="EA4" s="76">
        <f>+DR2</f>
        <v>24431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91</v>
      </c>
      <c r="EO4" s="65"/>
      <c r="ES4" s="76"/>
      <c r="ET4" s="76"/>
      <c r="EU4" s="76"/>
      <c r="EV4" s="76"/>
      <c r="EW4" s="76">
        <f>+EN2</f>
        <v>24931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91</v>
      </c>
      <c r="FK4" s="65"/>
      <c r="FO4" s="76"/>
      <c r="FP4" s="76"/>
      <c r="FQ4" s="76"/>
      <c r="FR4" s="76"/>
      <c r="FS4" s="76">
        <f>+FJ2</f>
        <v>30593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91</v>
      </c>
      <c r="GG4" s="65"/>
      <c r="GK4" s="76"/>
      <c r="GL4" s="76"/>
      <c r="GM4" s="76"/>
      <c r="GN4" s="76"/>
      <c r="GO4" s="76">
        <f>+GF2</f>
        <v>31019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91</v>
      </c>
      <c r="HC4" s="65"/>
      <c r="HG4" s="76"/>
      <c r="HH4" s="76"/>
      <c r="HI4" s="76"/>
      <c r="HJ4" s="76"/>
      <c r="HK4" s="76">
        <f>+HB2</f>
        <v>32575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91</v>
      </c>
      <c r="HY4" s="65"/>
      <c r="IC4" s="76"/>
      <c r="ID4" s="76"/>
      <c r="IE4" s="76"/>
      <c r="IF4" s="76"/>
      <c r="IG4" s="76">
        <f>+HX2</f>
        <v>35921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91</v>
      </c>
      <c r="IU4" s="65"/>
      <c r="IY4" s="76"/>
      <c r="IZ4" s="76"/>
      <c r="JA4" s="76"/>
      <c r="JB4" s="76"/>
      <c r="JC4" s="76">
        <f>+IT2</f>
        <v>35949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91</v>
      </c>
      <c r="JQ4" s="65"/>
      <c r="JU4" s="76"/>
      <c r="JV4" s="76"/>
      <c r="JW4" s="76"/>
      <c r="JX4" s="76"/>
      <c r="JY4" s="76">
        <f>+JP2</f>
        <v>39261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91</v>
      </c>
      <c r="KM4" s="65"/>
      <c r="KQ4" s="76"/>
      <c r="KR4" s="76"/>
      <c r="KS4" s="76"/>
      <c r="KT4" s="76"/>
      <c r="KU4" s="76">
        <f>+KL2</f>
        <v>42907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91</v>
      </c>
      <c r="LI4" s="65"/>
      <c r="LM4" s="76"/>
      <c r="LN4" s="76"/>
      <c r="LO4" s="76"/>
      <c r="LP4" s="76"/>
      <c r="LQ4" s="76">
        <f>+LH2</f>
        <v>44789</v>
      </c>
    </row>
    <row r="5" spans="1:329" ht="13.8" thickBot="1">
      <c r="A5" s="154"/>
      <c r="B5" s="15"/>
      <c r="C5" s="16"/>
      <c r="D5" s="17"/>
      <c r="E5" s="17"/>
      <c r="F5" s="76">
        <f>L2</f>
        <v>1579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2096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2265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2372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15291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24431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24931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30593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31019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32575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35921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35949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39261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42907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44789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</row>
    <row r="6" spans="1:329" ht="16.2" thickBot="1">
      <c r="A6" s="228" t="s">
        <v>0</v>
      </c>
      <c r="B6" s="229"/>
      <c r="C6" s="229"/>
      <c r="D6" s="229"/>
      <c r="E6" s="229"/>
      <c r="F6" s="229"/>
      <c r="G6" s="229"/>
      <c r="H6" s="229"/>
      <c r="I6" s="229"/>
      <c r="J6" s="229"/>
      <c r="K6" s="230"/>
      <c r="L6" s="231" t="s">
        <v>85</v>
      </c>
      <c r="M6" s="232"/>
      <c r="N6" s="232"/>
      <c r="O6" s="232"/>
      <c r="P6" s="232"/>
      <c r="Q6" s="232"/>
      <c r="R6" s="232"/>
      <c r="S6" s="232"/>
      <c r="T6" s="232"/>
      <c r="U6" s="233"/>
      <c r="W6" s="228" t="s">
        <v>0</v>
      </c>
      <c r="X6" s="229"/>
      <c r="Y6" s="229"/>
      <c r="Z6" s="229"/>
      <c r="AA6" s="229"/>
      <c r="AB6" s="229"/>
      <c r="AC6" s="229"/>
      <c r="AD6" s="229"/>
      <c r="AE6" s="229"/>
      <c r="AF6" s="229"/>
      <c r="AG6" s="230"/>
      <c r="AH6" s="231" t="s">
        <v>85</v>
      </c>
      <c r="AI6" s="232"/>
      <c r="AJ6" s="232"/>
      <c r="AK6" s="232"/>
      <c r="AL6" s="232"/>
      <c r="AM6" s="232"/>
      <c r="AN6" s="232"/>
      <c r="AO6" s="232"/>
      <c r="AP6" s="232"/>
      <c r="AQ6" s="233"/>
      <c r="AS6" s="228" t="s">
        <v>0</v>
      </c>
      <c r="AT6" s="229"/>
      <c r="AU6" s="229"/>
      <c r="AV6" s="229"/>
      <c r="AW6" s="229"/>
      <c r="AX6" s="229"/>
      <c r="AY6" s="229"/>
      <c r="AZ6" s="229"/>
      <c r="BA6" s="229"/>
      <c r="BB6" s="229"/>
      <c r="BC6" s="230"/>
      <c r="BD6" s="231" t="s">
        <v>85</v>
      </c>
      <c r="BE6" s="232"/>
      <c r="BF6" s="232"/>
      <c r="BG6" s="232"/>
      <c r="BH6" s="232"/>
      <c r="BI6" s="232"/>
      <c r="BJ6" s="232"/>
      <c r="BK6" s="232"/>
      <c r="BL6" s="232"/>
      <c r="BM6" s="233"/>
      <c r="BO6" s="228" t="s">
        <v>0</v>
      </c>
      <c r="BP6" s="229"/>
      <c r="BQ6" s="229"/>
      <c r="BR6" s="229"/>
      <c r="BS6" s="229"/>
      <c r="BT6" s="229"/>
      <c r="BU6" s="229"/>
      <c r="BV6" s="229"/>
      <c r="BW6" s="229"/>
      <c r="BX6" s="229"/>
      <c r="BY6" s="230"/>
      <c r="BZ6" s="231" t="s">
        <v>85</v>
      </c>
      <c r="CA6" s="232"/>
      <c r="CB6" s="232"/>
      <c r="CC6" s="232"/>
      <c r="CD6" s="232"/>
      <c r="CE6" s="232"/>
      <c r="CF6" s="232"/>
      <c r="CG6" s="232"/>
      <c r="CH6" s="232"/>
      <c r="CI6" s="233"/>
      <c r="CK6" s="228" t="s">
        <v>0</v>
      </c>
      <c r="CL6" s="229"/>
      <c r="CM6" s="229"/>
      <c r="CN6" s="229"/>
      <c r="CO6" s="229"/>
      <c r="CP6" s="229"/>
      <c r="CQ6" s="229"/>
      <c r="CR6" s="229"/>
      <c r="CS6" s="229"/>
      <c r="CT6" s="229"/>
      <c r="CU6" s="230"/>
      <c r="CV6" s="231" t="s">
        <v>85</v>
      </c>
      <c r="CW6" s="232"/>
      <c r="CX6" s="232"/>
      <c r="CY6" s="232"/>
      <c r="CZ6" s="232"/>
      <c r="DA6" s="232"/>
      <c r="DB6" s="232"/>
      <c r="DC6" s="232"/>
      <c r="DD6" s="232"/>
      <c r="DE6" s="233"/>
      <c r="DG6" s="228" t="s">
        <v>0</v>
      </c>
      <c r="DH6" s="229"/>
      <c r="DI6" s="229"/>
      <c r="DJ6" s="229"/>
      <c r="DK6" s="229"/>
      <c r="DL6" s="229"/>
      <c r="DM6" s="229"/>
      <c r="DN6" s="229"/>
      <c r="DO6" s="229"/>
      <c r="DP6" s="229"/>
      <c r="DQ6" s="230"/>
      <c r="DR6" s="231" t="s">
        <v>85</v>
      </c>
      <c r="DS6" s="232"/>
      <c r="DT6" s="232"/>
      <c r="DU6" s="232"/>
      <c r="DV6" s="232"/>
      <c r="DW6" s="232"/>
      <c r="DX6" s="232"/>
      <c r="DY6" s="232"/>
      <c r="DZ6" s="232"/>
      <c r="EA6" s="233"/>
      <c r="EC6" s="228" t="s">
        <v>0</v>
      </c>
      <c r="ED6" s="229"/>
      <c r="EE6" s="229"/>
      <c r="EF6" s="229"/>
      <c r="EG6" s="229"/>
      <c r="EH6" s="229"/>
      <c r="EI6" s="229"/>
      <c r="EJ6" s="229"/>
      <c r="EK6" s="229"/>
      <c r="EL6" s="229"/>
      <c r="EM6" s="230"/>
      <c r="EN6" s="231" t="s">
        <v>85</v>
      </c>
      <c r="EO6" s="232"/>
      <c r="EP6" s="232"/>
      <c r="EQ6" s="232"/>
      <c r="ER6" s="232"/>
      <c r="ES6" s="232"/>
      <c r="ET6" s="232"/>
      <c r="EU6" s="232"/>
      <c r="EV6" s="232"/>
      <c r="EW6" s="233"/>
      <c r="EY6" s="228" t="s">
        <v>0</v>
      </c>
      <c r="EZ6" s="229"/>
      <c r="FA6" s="229"/>
      <c r="FB6" s="229"/>
      <c r="FC6" s="229"/>
      <c r="FD6" s="229"/>
      <c r="FE6" s="229"/>
      <c r="FF6" s="229"/>
      <c r="FG6" s="229"/>
      <c r="FH6" s="229"/>
      <c r="FI6" s="230"/>
      <c r="FJ6" s="231" t="s">
        <v>85</v>
      </c>
      <c r="FK6" s="232"/>
      <c r="FL6" s="232"/>
      <c r="FM6" s="232"/>
      <c r="FN6" s="232"/>
      <c r="FO6" s="232"/>
      <c r="FP6" s="232"/>
      <c r="FQ6" s="232"/>
      <c r="FR6" s="232"/>
      <c r="FS6" s="233"/>
      <c r="FU6" s="228" t="s">
        <v>0</v>
      </c>
      <c r="FV6" s="229"/>
      <c r="FW6" s="229"/>
      <c r="FX6" s="229"/>
      <c r="FY6" s="229"/>
      <c r="FZ6" s="229"/>
      <c r="GA6" s="229"/>
      <c r="GB6" s="229"/>
      <c r="GC6" s="229"/>
      <c r="GD6" s="229"/>
      <c r="GE6" s="230"/>
      <c r="GF6" s="231" t="s">
        <v>85</v>
      </c>
      <c r="GG6" s="232"/>
      <c r="GH6" s="232"/>
      <c r="GI6" s="232"/>
      <c r="GJ6" s="232"/>
      <c r="GK6" s="232"/>
      <c r="GL6" s="232"/>
      <c r="GM6" s="232"/>
      <c r="GN6" s="232"/>
      <c r="GO6" s="233"/>
      <c r="GQ6" s="228" t="s">
        <v>0</v>
      </c>
      <c r="GR6" s="229"/>
      <c r="GS6" s="229"/>
      <c r="GT6" s="229"/>
      <c r="GU6" s="229"/>
      <c r="GV6" s="229"/>
      <c r="GW6" s="229"/>
      <c r="GX6" s="229"/>
      <c r="GY6" s="229"/>
      <c r="GZ6" s="229"/>
      <c r="HA6" s="230"/>
      <c r="HB6" s="231" t="s">
        <v>85</v>
      </c>
      <c r="HC6" s="232"/>
      <c r="HD6" s="232"/>
      <c r="HE6" s="232"/>
      <c r="HF6" s="232"/>
      <c r="HG6" s="232"/>
      <c r="HH6" s="232"/>
      <c r="HI6" s="232"/>
      <c r="HJ6" s="232"/>
      <c r="HK6" s="233"/>
      <c r="HM6" s="228" t="s">
        <v>0</v>
      </c>
      <c r="HN6" s="229"/>
      <c r="HO6" s="229"/>
      <c r="HP6" s="229"/>
      <c r="HQ6" s="229"/>
      <c r="HR6" s="229"/>
      <c r="HS6" s="229"/>
      <c r="HT6" s="229"/>
      <c r="HU6" s="229"/>
      <c r="HV6" s="229"/>
      <c r="HW6" s="230"/>
      <c r="HX6" s="231" t="s">
        <v>85</v>
      </c>
      <c r="HY6" s="232"/>
      <c r="HZ6" s="232"/>
      <c r="IA6" s="232"/>
      <c r="IB6" s="232"/>
      <c r="IC6" s="232"/>
      <c r="ID6" s="232"/>
      <c r="IE6" s="232"/>
      <c r="IF6" s="232"/>
      <c r="IG6" s="233"/>
      <c r="II6" s="228" t="s">
        <v>0</v>
      </c>
      <c r="IJ6" s="229"/>
      <c r="IK6" s="229"/>
      <c r="IL6" s="229"/>
      <c r="IM6" s="229"/>
      <c r="IN6" s="229"/>
      <c r="IO6" s="229"/>
      <c r="IP6" s="229"/>
      <c r="IQ6" s="229"/>
      <c r="IR6" s="229"/>
      <c r="IS6" s="230"/>
      <c r="IT6" s="231" t="s">
        <v>85</v>
      </c>
      <c r="IU6" s="232"/>
      <c r="IV6" s="232"/>
      <c r="IW6" s="232"/>
      <c r="IX6" s="232"/>
      <c r="IY6" s="232"/>
      <c r="IZ6" s="232"/>
      <c r="JA6" s="232"/>
      <c r="JB6" s="232"/>
      <c r="JC6" s="233"/>
      <c r="JE6" s="228" t="s">
        <v>0</v>
      </c>
      <c r="JF6" s="229"/>
      <c r="JG6" s="229"/>
      <c r="JH6" s="229"/>
      <c r="JI6" s="229"/>
      <c r="JJ6" s="229"/>
      <c r="JK6" s="229"/>
      <c r="JL6" s="229"/>
      <c r="JM6" s="229"/>
      <c r="JN6" s="229"/>
      <c r="JO6" s="230"/>
      <c r="JP6" s="231" t="s">
        <v>85</v>
      </c>
      <c r="JQ6" s="232"/>
      <c r="JR6" s="232"/>
      <c r="JS6" s="232"/>
      <c r="JT6" s="232"/>
      <c r="JU6" s="232"/>
      <c r="JV6" s="232"/>
      <c r="JW6" s="232"/>
      <c r="JX6" s="232"/>
      <c r="JY6" s="233"/>
      <c r="KA6" s="228" t="s">
        <v>0</v>
      </c>
      <c r="KB6" s="229"/>
      <c r="KC6" s="229"/>
      <c r="KD6" s="229"/>
      <c r="KE6" s="229"/>
      <c r="KF6" s="229"/>
      <c r="KG6" s="229"/>
      <c r="KH6" s="229"/>
      <c r="KI6" s="229"/>
      <c r="KJ6" s="229"/>
      <c r="KK6" s="230"/>
      <c r="KL6" s="231" t="s">
        <v>85</v>
      </c>
      <c r="KM6" s="232"/>
      <c r="KN6" s="232"/>
      <c r="KO6" s="232"/>
      <c r="KP6" s="232"/>
      <c r="KQ6" s="232"/>
      <c r="KR6" s="232"/>
      <c r="KS6" s="232"/>
      <c r="KT6" s="232"/>
      <c r="KU6" s="233"/>
      <c r="KW6" s="228" t="s">
        <v>0</v>
      </c>
      <c r="KX6" s="229"/>
      <c r="KY6" s="229"/>
      <c r="KZ6" s="229"/>
      <c r="LA6" s="229"/>
      <c r="LB6" s="229"/>
      <c r="LC6" s="229"/>
      <c r="LD6" s="229"/>
      <c r="LE6" s="229"/>
      <c r="LF6" s="229"/>
      <c r="LG6" s="230"/>
      <c r="LH6" s="231" t="s">
        <v>85</v>
      </c>
      <c r="LI6" s="232"/>
      <c r="LJ6" s="232"/>
      <c r="LK6" s="232"/>
      <c r="LL6" s="232"/>
      <c r="LM6" s="232"/>
      <c r="LN6" s="232"/>
      <c r="LO6" s="232"/>
      <c r="LP6" s="232"/>
      <c r="LQ6" s="233"/>
    </row>
    <row r="7" spans="1:329" ht="27" thickBot="1">
      <c r="A7" s="211" t="s">
        <v>60</v>
      </c>
      <c r="B7" s="212" t="s">
        <v>1</v>
      </c>
      <c r="C7" s="201" t="s">
        <v>58</v>
      </c>
      <c r="D7" s="201" t="s">
        <v>25</v>
      </c>
      <c r="E7" s="201" t="s">
        <v>57</v>
      </c>
      <c r="F7" s="202" t="s">
        <v>61</v>
      </c>
      <c r="G7" s="202" t="s">
        <v>21</v>
      </c>
      <c r="H7" s="202" t="s">
        <v>24</v>
      </c>
      <c r="I7" s="213" t="s">
        <v>68</v>
      </c>
      <c r="J7" s="213" t="s">
        <v>71</v>
      </c>
      <c r="K7" s="214" t="s">
        <v>26</v>
      </c>
      <c r="L7" s="200" t="s">
        <v>62</v>
      </c>
      <c r="M7" s="201" t="s">
        <v>59</v>
      </c>
      <c r="N7" s="202" t="s">
        <v>63</v>
      </c>
      <c r="O7" s="202" t="s">
        <v>64</v>
      </c>
      <c r="P7" s="202" t="s">
        <v>65</v>
      </c>
      <c r="Q7" s="202" t="s">
        <v>66</v>
      </c>
      <c r="R7" s="202" t="s">
        <v>70</v>
      </c>
      <c r="S7" s="202" t="s">
        <v>67</v>
      </c>
      <c r="T7" s="202" t="s">
        <v>27</v>
      </c>
      <c r="U7" s="215" t="s">
        <v>69</v>
      </c>
      <c r="W7" s="211" t="s">
        <v>60</v>
      </c>
      <c r="X7" s="212" t="s">
        <v>1</v>
      </c>
      <c r="Y7" s="201" t="s">
        <v>58</v>
      </c>
      <c r="Z7" s="201" t="s">
        <v>25</v>
      </c>
      <c r="AA7" s="201" t="s">
        <v>57</v>
      </c>
      <c r="AB7" s="202" t="s">
        <v>61</v>
      </c>
      <c r="AC7" s="202" t="s">
        <v>21</v>
      </c>
      <c r="AD7" s="202" t="s">
        <v>24</v>
      </c>
      <c r="AE7" s="213" t="s">
        <v>68</v>
      </c>
      <c r="AF7" s="213" t="s">
        <v>71</v>
      </c>
      <c r="AG7" s="214" t="s">
        <v>26</v>
      </c>
      <c r="AH7" s="200" t="s">
        <v>62</v>
      </c>
      <c r="AI7" s="201" t="s">
        <v>59</v>
      </c>
      <c r="AJ7" s="202" t="s">
        <v>63</v>
      </c>
      <c r="AK7" s="202" t="s">
        <v>64</v>
      </c>
      <c r="AL7" s="202" t="s">
        <v>65</v>
      </c>
      <c r="AM7" s="202" t="s">
        <v>66</v>
      </c>
      <c r="AN7" s="202" t="s">
        <v>70</v>
      </c>
      <c r="AO7" s="202" t="s">
        <v>67</v>
      </c>
      <c r="AP7" s="202" t="s">
        <v>27</v>
      </c>
      <c r="AQ7" s="215" t="s">
        <v>69</v>
      </c>
      <c r="AS7" s="211" t="s">
        <v>60</v>
      </c>
      <c r="AT7" s="212" t="s">
        <v>1</v>
      </c>
      <c r="AU7" s="201" t="s">
        <v>58</v>
      </c>
      <c r="AV7" s="201" t="s">
        <v>25</v>
      </c>
      <c r="AW7" s="201" t="s">
        <v>57</v>
      </c>
      <c r="AX7" s="202" t="s">
        <v>61</v>
      </c>
      <c r="AY7" s="202" t="s">
        <v>21</v>
      </c>
      <c r="AZ7" s="202" t="s">
        <v>24</v>
      </c>
      <c r="BA7" s="213" t="s">
        <v>68</v>
      </c>
      <c r="BB7" s="213" t="s">
        <v>71</v>
      </c>
      <c r="BC7" s="214" t="s">
        <v>26</v>
      </c>
      <c r="BD7" s="200" t="s">
        <v>62</v>
      </c>
      <c r="BE7" s="201" t="s">
        <v>59</v>
      </c>
      <c r="BF7" s="202" t="s">
        <v>63</v>
      </c>
      <c r="BG7" s="202" t="s">
        <v>64</v>
      </c>
      <c r="BH7" s="202" t="s">
        <v>65</v>
      </c>
      <c r="BI7" s="202" t="s">
        <v>66</v>
      </c>
      <c r="BJ7" s="202" t="s">
        <v>70</v>
      </c>
      <c r="BK7" s="202" t="s">
        <v>67</v>
      </c>
      <c r="BL7" s="202" t="s">
        <v>27</v>
      </c>
      <c r="BM7" s="215" t="s">
        <v>69</v>
      </c>
      <c r="BO7" s="211" t="s">
        <v>60</v>
      </c>
      <c r="BP7" s="212" t="s">
        <v>1</v>
      </c>
      <c r="BQ7" s="201" t="s">
        <v>58</v>
      </c>
      <c r="BR7" s="201" t="s">
        <v>25</v>
      </c>
      <c r="BS7" s="201" t="s">
        <v>57</v>
      </c>
      <c r="BT7" s="202" t="s">
        <v>61</v>
      </c>
      <c r="BU7" s="202" t="s">
        <v>21</v>
      </c>
      <c r="BV7" s="202" t="s">
        <v>24</v>
      </c>
      <c r="BW7" s="213" t="s">
        <v>68</v>
      </c>
      <c r="BX7" s="213" t="s">
        <v>71</v>
      </c>
      <c r="BY7" s="214" t="s">
        <v>26</v>
      </c>
      <c r="BZ7" s="200" t="s">
        <v>62</v>
      </c>
      <c r="CA7" s="201" t="s">
        <v>59</v>
      </c>
      <c r="CB7" s="202" t="s">
        <v>63</v>
      </c>
      <c r="CC7" s="202" t="s">
        <v>64</v>
      </c>
      <c r="CD7" s="202" t="s">
        <v>65</v>
      </c>
      <c r="CE7" s="202" t="s">
        <v>66</v>
      </c>
      <c r="CF7" s="202" t="s">
        <v>70</v>
      </c>
      <c r="CG7" s="202" t="s">
        <v>67</v>
      </c>
      <c r="CH7" s="202" t="s">
        <v>27</v>
      </c>
      <c r="CI7" s="215" t="s">
        <v>69</v>
      </c>
      <c r="CK7" s="211" t="s">
        <v>60</v>
      </c>
      <c r="CL7" s="212" t="s">
        <v>1</v>
      </c>
      <c r="CM7" s="201" t="s">
        <v>58</v>
      </c>
      <c r="CN7" s="201" t="s">
        <v>25</v>
      </c>
      <c r="CO7" s="201" t="s">
        <v>57</v>
      </c>
      <c r="CP7" s="202" t="s">
        <v>61</v>
      </c>
      <c r="CQ7" s="202" t="s">
        <v>21</v>
      </c>
      <c r="CR7" s="202" t="s">
        <v>24</v>
      </c>
      <c r="CS7" s="213" t="s">
        <v>68</v>
      </c>
      <c r="CT7" s="213" t="s">
        <v>71</v>
      </c>
      <c r="CU7" s="214" t="s">
        <v>26</v>
      </c>
      <c r="CV7" s="200" t="s">
        <v>62</v>
      </c>
      <c r="CW7" s="201" t="s">
        <v>59</v>
      </c>
      <c r="CX7" s="202" t="s">
        <v>63</v>
      </c>
      <c r="CY7" s="202" t="s">
        <v>64</v>
      </c>
      <c r="CZ7" s="202" t="s">
        <v>65</v>
      </c>
      <c r="DA7" s="202" t="s">
        <v>66</v>
      </c>
      <c r="DB7" s="202" t="s">
        <v>70</v>
      </c>
      <c r="DC7" s="202" t="s">
        <v>67</v>
      </c>
      <c r="DD7" s="202" t="s">
        <v>27</v>
      </c>
      <c r="DE7" s="215" t="s">
        <v>69</v>
      </c>
      <c r="DG7" s="211" t="s">
        <v>60</v>
      </c>
      <c r="DH7" s="212" t="s">
        <v>1</v>
      </c>
      <c r="DI7" s="201" t="s">
        <v>58</v>
      </c>
      <c r="DJ7" s="201" t="s">
        <v>25</v>
      </c>
      <c r="DK7" s="201" t="s">
        <v>57</v>
      </c>
      <c r="DL7" s="202" t="s">
        <v>61</v>
      </c>
      <c r="DM7" s="202" t="s">
        <v>21</v>
      </c>
      <c r="DN7" s="202" t="s">
        <v>24</v>
      </c>
      <c r="DO7" s="213" t="s">
        <v>68</v>
      </c>
      <c r="DP7" s="213" t="s">
        <v>71</v>
      </c>
      <c r="DQ7" s="214" t="s">
        <v>26</v>
      </c>
      <c r="DR7" s="200" t="s">
        <v>62</v>
      </c>
      <c r="DS7" s="201" t="s">
        <v>59</v>
      </c>
      <c r="DT7" s="202" t="s">
        <v>63</v>
      </c>
      <c r="DU7" s="202" t="s">
        <v>64</v>
      </c>
      <c r="DV7" s="202" t="s">
        <v>65</v>
      </c>
      <c r="DW7" s="202" t="s">
        <v>66</v>
      </c>
      <c r="DX7" s="202" t="s">
        <v>70</v>
      </c>
      <c r="DY7" s="202" t="s">
        <v>67</v>
      </c>
      <c r="DZ7" s="202" t="s">
        <v>27</v>
      </c>
      <c r="EA7" s="215" t="s">
        <v>69</v>
      </c>
      <c r="EC7" s="211" t="s">
        <v>60</v>
      </c>
      <c r="ED7" s="212" t="s">
        <v>1</v>
      </c>
      <c r="EE7" s="201" t="s">
        <v>58</v>
      </c>
      <c r="EF7" s="201" t="s">
        <v>25</v>
      </c>
      <c r="EG7" s="201" t="s">
        <v>57</v>
      </c>
      <c r="EH7" s="202" t="s">
        <v>61</v>
      </c>
      <c r="EI7" s="202" t="s">
        <v>21</v>
      </c>
      <c r="EJ7" s="202" t="s">
        <v>24</v>
      </c>
      <c r="EK7" s="213" t="s">
        <v>68</v>
      </c>
      <c r="EL7" s="213" t="s">
        <v>71</v>
      </c>
      <c r="EM7" s="214" t="s">
        <v>26</v>
      </c>
      <c r="EN7" s="200" t="s">
        <v>62</v>
      </c>
      <c r="EO7" s="201" t="s">
        <v>59</v>
      </c>
      <c r="EP7" s="202" t="s">
        <v>63</v>
      </c>
      <c r="EQ7" s="202" t="s">
        <v>64</v>
      </c>
      <c r="ER7" s="202" t="s">
        <v>65</v>
      </c>
      <c r="ES7" s="202" t="s">
        <v>66</v>
      </c>
      <c r="ET7" s="202" t="s">
        <v>70</v>
      </c>
      <c r="EU7" s="202" t="s">
        <v>67</v>
      </c>
      <c r="EV7" s="202" t="s">
        <v>27</v>
      </c>
      <c r="EW7" s="215" t="s">
        <v>69</v>
      </c>
      <c r="EY7" s="211" t="s">
        <v>60</v>
      </c>
      <c r="EZ7" s="212" t="s">
        <v>1</v>
      </c>
      <c r="FA7" s="201" t="s">
        <v>58</v>
      </c>
      <c r="FB7" s="201" t="s">
        <v>25</v>
      </c>
      <c r="FC7" s="201" t="s">
        <v>57</v>
      </c>
      <c r="FD7" s="202" t="s">
        <v>61</v>
      </c>
      <c r="FE7" s="202" t="s">
        <v>21</v>
      </c>
      <c r="FF7" s="202" t="s">
        <v>24</v>
      </c>
      <c r="FG7" s="213" t="s">
        <v>68</v>
      </c>
      <c r="FH7" s="213" t="s">
        <v>71</v>
      </c>
      <c r="FI7" s="214" t="s">
        <v>26</v>
      </c>
      <c r="FJ7" s="200" t="s">
        <v>62</v>
      </c>
      <c r="FK7" s="201" t="s">
        <v>59</v>
      </c>
      <c r="FL7" s="202" t="s">
        <v>63</v>
      </c>
      <c r="FM7" s="202" t="s">
        <v>64</v>
      </c>
      <c r="FN7" s="202" t="s">
        <v>65</v>
      </c>
      <c r="FO7" s="202" t="s">
        <v>66</v>
      </c>
      <c r="FP7" s="202" t="s">
        <v>70</v>
      </c>
      <c r="FQ7" s="202" t="s">
        <v>67</v>
      </c>
      <c r="FR7" s="202" t="s">
        <v>27</v>
      </c>
      <c r="FS7" s="215" t="s">
        <v>69</v>
      </c>
      <c r="FU7" s="211" t="s">
        <v>60</v>
      </c>
      <c r="FV7" s="212" t="s">
        <v>1</v>
      </c>
      <c r="FW7" s="201" t="s">
        <v>58</v>
      </c>
      <c r="FX7" s="201" t="s">
        <v>25</v>
      </c>
      <c r="FY7" s="201" t="s">
        <v>57</v>
      </c>
      <c r="FZ7" s="202" t="s">
        <v>61</v>
      </c>
      <c r="GA7" s="202" t="s">
        <v>21</v>
      </c>
      <c r="GB7" s="202" t="s">
        <v>24</v>
      </c>
      <c r="GC7" s="213" t="s">
        <v>68</v>
      </c>
      <c r="GD7" s="213" t="s">
        <v>71</v>
      </c>
      <c r="GE7" s="214" t="s">
        <v>26</v>
      </c>
      <c r="GF7" s="200" t="s">
        <v>62</v>
      </c>
      <c r="GG7" s="201" t="s">
        <v>59</v>
      </c>
      <c r="GH7" s="202" t="s">
        <v>63</v>
      </c>
      <c r="GI7" s="202" t="s">
        <v>64</v>
      </c>
      <c r="GJ7" s="202" t="s">
        <v>65</v>
      </c>
      <c r="GK7" s="202" t="s">
        <v>66</v>
      </c>
      <c r="GL7" s="202" t="s">
        <v>70</v>
      </c>
      <c r="GM7" s="202" t="s">
        <v>67</v>
      </c>
      <c r="GN7" s="202" t="s">
        <v>27</v>
      </c>
      <c r="GO7" s="215" t="s">
        <v>69</v>
      </c>
      <c r="GQ7" s="211" t="s">
        <v>60</v>
      </c>
      <c r="GR7" s="212" t="s">
        <v>1</v>
      </c>
      <c r="GS7" s="201" t="s">
        <v>58</v>
      </c>
      <c r="GT7" s="201" t="s">
        <v>25</v>
      </c>
      <c r="GU7" s="201" t="s">
        <v>57</v>
      </c>
      <c r="GV7" s="202" t="s">
        <v>61</v>
      </c>
      <c r="GW7" s="202" t="s">
        <v>21</v>
      </c>
      <c r="GX7" s="202" t="s">
        <v>24</v>
      </c>
      <c r="GY7" s="213" t="s">
        <v>68</v>
      </c>
      <c r="GZ7" s="213" t="s">
        <v>71</v>
      </c>
      <c r="HA7" s="214" t="s">
        <v>26</v>
      </c>
      <c r="HB7" s="200" t="s">
        <v>62</v>
      </c>
      <c r="HC7" s="201" t="s">
        <v>59</v>
      </c>
      <c r="HD7" s="202" t="s">
        <v>63</v>
      </c>
      <c r="HE7" s="202" t="s">
        <v>64</v>
      </c>
      <c r="HF7" s="202" t="s">
        <v>65</v>
      </c>
      <c r="HG7" s="202" t="s">
        <v>66</v>
      </c>
      <c r="HH7" s="202" t="s">
        <v>70</v>
      </c>
      <c r="HI7" s="202" t="s">
        <v>67</v>
      </c>
      <c r="HJ7" s="202" t="s">
        <v>27</v>
      </c>
      <c r="HK7" s="215" t="s">
        <v>69</v>
      </c>
      <c r="HM7" s="211" t="s">
        <v>60</v>
      </c>
      <c r="HN7" s="212" t="s">
        <v>1</v>
      </c>
      <c r="HO7" s="201" t="s">
        <v>58</v>
      </c>
      <c r="HP7" s="201" t="s">
        <v>25</v>
      </c>
      <c r="HQ7" s="201" t="s">
        <v>57</v>
      </c>
      <c r="HR7" s="202" t="s">
        <v>61</v>
      </c>
      <c r="HS7" s="202" t="s">
        <v>21</v>
      </c>
      <c r="HT7" s="202" t="s">
        <v>24</v>
      </c>
      <c r="HU7" s="213" t="s">
        <v>68</v>
      </c>
      <c r="HV7" s="213" t="s">
        <v>71</v>
      </c>
      <c r="HW7" s="214" t="s">
        <v>26</v>
      </c>
      <c r="HX7" s="200" t="s">
        <v>62</v>
      </c>
      <c r="HY7" s="201" t="s">
        <v>59</v>
      </c>
      <c r="HZ7" s="202" t="s">
        <v>63</v>
      </c>
      <c r="IA7" s="202" t="s">
        <v>64</v>
      </c>
      <c r="IB7" s="202" t="s">
        <v>65</v>
      </c>
      <c r="IC7" s="202" t="s">
        <v>66</v>
      </c>
      <c r="ID7" s="202" t="s">
        <v>70</v>
      </c>
      <c r="IE7" s="202" t="s">
        <v>67</v>
      </c>
      <c r="IF7" s="202" t="s">
        <v>27</v>
      </c>
      <c r="IG7" s="215" t="s">
        <v>69</v>
      </c>
      <c r="II7" s="211" t="s">
        <v>60</v>
      </c>
      <c r="IJ7" s="212" t="s">
        <v>1</v>
      </c>
      <c r="IK7" s="201" t="s">
        <v>58</v>
      </c>
      <c r="IL7" s="201" t="s">
        <v>25</v>
      </c>
      <c r="IM7" s="201" t="s">
        <v>57</v>
      </c>
      <c r="IN7" s="202" t="s">
        <v>61</v>
      </c>
      <c r="IO7" s="202" t="s">
        <v>21</v>
      </c>
      <c r="IP7" s="202" t="s">
        <v>24</v>
      </c>
      <c r="IQ7" s="213" t="s">
        <v>68</v>
      </c>
      <c r="IR7" s="213" t="s">
        <v>71</v>
      </c>
      <c r="IS7" s="214" t="s">
        <v>26</v>
      </c>
      <c r="IT7" s="200" t="s">
        <v>62</v>
      </c>
      <c r="IU7" s="201" t="s">
        <v>59</v>
      </c>
      <c r="IV7" s="202" t="s">
        <v>63</v>
      </c>
      <c r="IW7" s="202" t="s">
        <v>64</v>
      </c>
      <c r="IX7" s="202" t="s">
        <v>65</v>
      </c>
      <c r="IY7" s="202" t="s">
        <v>66</v>
      </c>
      <c r="IZ7" s="202" t="s">
        <v>70</v>
      </c>
      <c r="JA7" s="202" t="s">
        <v>67</v>
      </c>
      <c r="JB7" s="202" t="s">
        <v>27</v>
      </c>
      <c r="JC7" s="215" t="s">
        <v>69</v>
      </c>
      <c r="JE7" s="211" t="s">
        <v>60</v>
      </c>
      <c r="JF7" s="212" t="s">
        <v>1</v>
      </c>
      <c r="JG7" s="201" t="s">
        <v>58</v>
      </c>
      <c r="JH7" s="201" t="s">
        <v>25</v>
      </c>
      <c r="JI7" s="201" t="s">
        <v>57</v>
      </c>
      <c r="JJ7" s="202" t="s">
        <v>61</v>
      </c>
      <c r="JK7" s="202" t="s">
        <v>21</v>
      </c>
      <c r="JL7" s="202" t="s">
        <v>24</v>
      </c>
      <c r="JM7" s="213" t="s">
        <v>68</v>
      </c>
      <c r="JN7" s="213" t="s">
        <v>71</v>
      </c>
      <c r="JO7" s="214" t="s">
        <v>26</v>
      </c>
      <c r="JP7" s="200" t="s">
        <v>62</v>
      </c>
      <c r="JQ7" s="201" t="s">
        <v>59</v>
      </c>
      <c r="JR7" s="202" t="s">
        <v>63</v>
      </c>
      <c r="JS7" s="202" t="s">
        <v>64</v>
      </c>
      <c r="JT7" s="202" t="s">
        <v>65</v>
      </c>
      <c r="JU7" s="202" t="s">
        <v>66</v>
      </c>
      <c r="JV7" s="202" t="s">
        <v>70</v>
      </c>
      <c r="JW7" s="202" t="s">
        <v>67</v>
      </c>
      <c r="JX7" s="202" t="s">
        <v>27</v>
      </c>
      <c r="JY7" s="215" t="s">
        <v>69</v>
      </c>
      <c r="KA7" s="211" t="s">
        <v>60</v>
      </c>
      <c r="KB7" s="212" t="s">
        <v>1</v>
      </c>
      <c r="KC7" s="201" t="s">
        <v>58</v>
      </c>
      <c r="KD7" s="201" t="s">
        <v>25</v>
      </c>
      <c r="KE7" s="201" t="s">
        <v>57</v>
      </c>
      <c r="KF7" s="202" t="s">
        <v>61</v>
      </c>
      <c r="KG7" s="202" t="s">
        <v>21</v>
      </c>
      <c r="KH7" s="202" t="s">
        <v>24</v>
      </c>
      <c r="KI7" s="213" t="s">
        <v>68</v>
      </c>
      <c r="KJ7" s="213" t="s">
        <v>71</v>
      </c>
      <c r="KK7" s="214" t="s">
        <v>26</v>
      </c>
      <c r="KL7" s="200" t="s">
        <v>62</v>
      </c>
      <c r="KM7" s="201" t="s">
        <v>59</v>
      </c>
      <c r="KN7" s="202" t="s">
        <v>63</v>
      </c>
      <c r="KO7" s="202" t="s">
        <v>64</v>
      </c>
      <c r="KP7" s="202" t="s">
        <v>65</v>
      </c>
      <c r="KQ7" s="202" t="s">
        <v>66</v>
      </c>
      <c r="KR7" s="202" t="s">
        <v>70</v>
      </c>
      <c r="KS7" s="202" t="s">
        <v>67</v>
      </c>
      <c r="KT7" s="202" t="s">
        <v>27</v>
      </c>
      <c r="KU7" s="215" t="s">
        <v>69</v>
      </c>
      <c r="KW7" s="211" t="s">
        <v>60</v>
      </c>
      <c r="KX7" s="212" t="s">
        <v>1</v>
      </c>
      <c r="KY7" s="201" t="s">
        <v>58</v>
      </c>
      <c r="KZ7" s="201" t="s">
        <v>25</v>
      </c>
      <c r="LA7" s="201" t="s">
        <v>57</v>
      </c>
      <c r="LB7" s="202" t="s">
        <v>61</v>
      </c>
      <c r="LC7" s="202" t="s">
        <v>21</v>
      </c>
      <c r="LD7" s="202" t="s">
        <v>24</v>
      </c>
      <c r="LE7" s="213" t="s">
        <v>68</v>
      </c>
      <c r="LF7" s="213" t="s">
        <v>71</v>
      </c>
      <c r="LG7" s="214" t="s">
        <v>26</v>
      </c>
      <c r="LH7" s="200" t="s">
        <v>62</v>
      </c>
      <c r="LI7" s="201" t="s">
        <v>59</v>
      </c>
      <c r="LJ7" s="202" t="s">
        <v>63</v>
      </c>
      <c r="LK7" s="202" t="s">
        <v>64</v>
      </c>
      <c r="LL7" s="202" t="s">
        <v>65</v>
      </c>
      <c r="LM7" s="202" t="s">
        <v>66</v>
      </c>
      <c r="LN7" s="202" t="s">
        <v>70</v>
      </c>
      <c r="LO7" s="202" t="s">
        <v>67</v>
      </c>
      <c r="LP7" s="202" t="s">
        <v>27</v>
      </c>
      <c r="LQ7" s="215" t="s">
        <v>69</v>
      </c>
    </row>
    <row r="8" spans="1:329" ht="13.8">
      <c r="A8" s="161">
        <v>27</v>
      </c>
      <c r="B8" s="234">
        <v>27</v>
      </c>
      <c r="C8" s="206" t="str">
        <f>IF(E8=0," ",VLOOKUP(E8,PROTOKOL!$A:$F,6,FALSE))</f>
        <v>WENZLER CNC FFC</v>
      </c>
      <c r="D8" s="162">
        <v>65</v>
      </c>
      <c r="E8" s="162">
        <v>11</v>
      </c>
      <c r="F8" s="162">
        <v>7.5</v>
      </c>
      <c r="G8" s="207">
        <f>IF(E8=0," ",(VLOOKUP(E8,PROTOKOL!$A$1:$E$27,2,FALSE))*F8)</f>
        <v>82</v>
      </c>
      <c r="H8" s="163">
        <f t="shared" ref="H8:H71" si="0">IF(D8=0," ",D8-G8)</f>
        <v>-17</v>
      </c>
      <c r="I8" s="204">
        <f>IF(E8=0," ",VLOOKUP(E8,PROTOKOL!$A:$E,5,FALSE))</f>
        <v>0.83623357558139522</v>
      </c>
      <c r="J8" s="164" t="s">
        <v>116</v>
      </c>
      <c r="K8" s="165">
        <f>IF(E8=0," ",(I8*H8))</f>
        <v>-14.215970784883719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",(VLOOKUP(N8,PROTOKOL!$A$1:$E$27,2,FALSE))*O8)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34">
        <v>27</v>
      </c>
      <c r="Y8" s="206" t="str">
        <f>IF(AA8=0," ",VLOOKUP(AA8,PROTOKOL!$A:$F,6,FALSE))</f>
        <v xml:space="preserve"> </v>
      </c>
      <c r="Z8" s="162"/>
      <c r="AA8" s="162"/>
      <c r="AB8" s="162"/>
      <c r="AC8" s="207" t="str">
        <f>IF(AA8=0," ",(VLOOKUP(AA8,PROTOKOL!$A$1:$E$27,2,FALSE))*AB8)</f>
        <v xml:space="preserve"> </v>
      </c>
      <c r="AD8" s="163" t="str">
        <f t="shared" ref="AD8:AD71" si="2">IF(Z8=0," ",Z8-AC8)</f>
        <v xml:space="preserve"> </v>
      </c>
      <c r="AE8" s="204" t="str">
        <f>IF(AA8=0," ",VLOOKUP(AA8,PROTOKOL!$A:$E,5,FALSE))</f>
        <v xml:space="preserve"> </v>
      </c>
      <c r="AF8" s="164"/>
      <c r="AG8" s="165" t="str">
        <f>IF(AA8=0," ",(AE8*AD8))</f>
        <v xml:space="preserve"> 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",(VLOOKUP(AJ8,PROTOKOL!$A$1:$E$27,2,FALSE))*AK8)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34">
        <v>27</v>
      </c>
      <c r="AU8" s="206" t="s">
        <v>36</v>
      </c>
      <c r="AV8" s="162"/>
      <c r="AW8" s="162"/>
      <c r="AX8" s="162"/>
      <c r="AY8" s="207" t="str">
        <f>IF(AW8=0," ",(VLOOKUP(AW8,PROTOKOL!$A$1:$E$27,2,FALSE))*AX8)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 t="s">
        <v>116</v>
      </c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",(VLOOKUP(BF8,PROTOKOL!$A$1:$E$27,2,FALSE))*BG8)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34">
        <v>27</v>
      </c>
      <c r="BQ8" s="206" t="s">
        <v>36</v>
      </c>
      <c r="BR8" s="162"/>
      <c r="BS8" s="162"/>
      <c r="BT8" s="162"/>
      <c r="BU8" s="207" t="str">
        <f>IF(BS8=0," ",(VLOOKUP(BS8,PROTOKOL!$A$1:$E$27,2,FALSE))*BT8)</f>
        <v xml:space="preserve"> </v>
      </c>
      <c r="BV8" s="163" t="str">
        <f t="shared" ref="BV8:BV71" si="6">IF(BR8=0," ",BR8-BU8)</f>
        <v xml:space="preserve"> </v>
      </c>
      <c r="BW8" s="204" t="str">
        <f>IF(BS8=0," ",VLOOKUP(BS8,PROTOKOL!$A:$E,5,FALSE))</f>
        <v xml:space="preserve"> </v>
      </c>
      <c r="BX8" s="164" t="s">
        <v>116</v>
      </c>
      <c r="BY8" s="165" t="str">
        <f>IF(BS8=0," ",(BW8*BV8))</f>
        <v xml:space="preserve"> 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",(VLOOKUP(CB8,PROTOKOL!$A$1:$E$27,2,FALSE))*CC8)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34">
        <v>27</v>
      </c>
      <c r="CM8" s="206" t="s">
        <v>36</v>
      </c>
      <c r="CN8" s="162"/>
      <c r="CO8" s="162"/>
      <c r="CP8" s="162"/>
      <c r="CQ8" s="207" t="str">
        <f>IF(CO8=0," ",(VLOOKUP(CO8,PROTOKOL!$A$1:$E$27,2,FALSE))*CP8)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 t="s">
        <v>116</v>
      </c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",(VLOOKUP(CX8,PROTOKOL!$A$1:$E$27,2,FALSE))*CY8)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34">
        <v>27</v>
      </c>
      <c r="DI8" s="206" t="str">
        <f>IF(DK8=0," ",VLOOKUP(DK8,PROTOKOL!$A:$F,6,FALSE))</f>
        <v>PANTOGRAF FFC</v>
      </c>
      <c r="DJ8" s="162">
        <v>130</v>
      </c>
      <c r="DK8" s="162">
        <v>9</v>
      </c>
      <c r="DL8" s="162">
        <v>7.5</v>
      </c>
      <c r="DM8" s="207">
        <f>IF(DK8=0," ",(VLOOKUP(DK8,PROTOKOL!$A$1:$E$27,2,FALSE))*DL8)</f>
        <v>78</v>
      </c>
      <c r="DN8" s="163">
        <f t="shared" ref="DN8:DN71" si="10">IF(DJ8=0," ",DJ8-DM8)</f>
        <v>52</v>
      </c>
      <c r="DO8" s="204">
        <f>IF(DK8=0," ",VLOOKUP(DK8,PROTOKOL!$A:$E,5,FALSE))</f>
        <v>0.8561438988095238</v>
      </c>
      <c r="DP8" s="164" t="s">
        <v>116</v>
      </c>
      <c r="DQ8" s="165">
        <f>IF(DK8=0," ",(DO8*DN8))</f>
        <v>44.519482738095235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",(VLOOKUP(DT8,PROTOKOL!$A$1:$E$27,2,FALSE))*DU8)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34">
        <v>27</v>
      </c>
      <c r="EE8" s="206" t="str">
        <f>IF(EG8=0," ",VLOOKUP(EG8,PROTOKOL!$A:$F,6,FALSE))</f>
        <v>WENZLER CNC FFC</v>
      </c>
      <c r="EF8" s="162">
        <v>65</v>
      </c>
      <c r="EG8" s="162">
        <v>11</v>
      </c>
      <c r="EH8" s="162">
        <v>7.5</v>
      </c>
      <c r="EI8" s="207">
        <f>IF(EG8=0," ",(VLOOKUP(EG8,PROTOKOL!$A$1:$E$27,2,FALSE))*EH8)</f>
        <v>82</v>
      </c>
      <c r="EJ8" s="163">
        <f t="shared" ref="EJ8:EJ71" si="12">IF(EF8=0," ",EF8-EI8)</f>
        <v>-17</v>
      </c>
      <c r="EK8" s="204">
        <f>IF(EG8=0," ",VLOOKUP(EG8,PROTOKOL!$A:$E,5,FALSE))</f>
        <v>0.83623357558139522</v>
      </c>
      <c r="EL8" s="164" t="s">
        <v>116</v>
      </c>
      <c r="EM8" s="165">
        <f>IF(EG8=0," ",(EK8*EJ8))</f>
        <v>-14.215970784883719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",(VLOOKUP(EP8,PROTOKOL!$A$1:$E$27,2,FALSE))*EQ8)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34">
        <v>27</v>
      </c>
      <c r="FA8" s="206" t="str">
        <f>IF(FC8=0," ",VLOOKUP(FC8,PROTOKOL!$A:$F,6,FALSE))</f>
        <v>WENZLER CNC FFC</v>
      </c>
      <c r="FB8" s="162">
        <v>65</v>
      </c>
      <c r="FC8" s="162">
        <v>11</v>
      </c>
      <c r="FD8" s="162">
        <v>7.5</v>
      </c>
      <c r="FE8" s="207">
        <f>IF(FC8=0," ",(VLOOKUP(FC8,PROTOKOL!$A$1:$E$27,2,FALSE))*FD8)</f>
        <v>82</v>
      </c>
      <c r="FF8" s="163">
        <f t="shared" ref="FF8:FF71" si="14">IF(FB8=0," ",FB8-FE8)</f>
        <v>-17</v>
      </c>
      <c r="FG8" s="204">
        <f>IF(FC8=0," ",VLOOKUP(FC8,PROTOKOL!$A:$E,5,FALSE))</f>
        <v>0.83623357558139522</v>
      </c>
      <c r="FH8" s="164" t="s">
        <v>116</v>
      </c>
      <c r="FI8" s="165">
        <f>IF(FC8=0," ",(FG8*FF8))</f>
        <v>-14.215970784883719</v>
      </c>
      <c r="FJ8" s="216" t="str">
        <f>IF(FL8=0," ",VLOOKUP(FL8,PROTOKOL!$A:$F,6,FALSE))</f>
        <v>İZ AÇMA</v>
      </c>
      <c r="FK8" s="162">
        <v>33</v>
      </c>
      <c r="FL8" s="162">
        <v>6</v>
      </c>
      <c r="FM8" s="162">
        <v>1</v>
      </c>
      <c r="FN8" s="207">
        <f>IF(FL8=0," ",(VLOOKUP(FL8,PROTOKOL!$A$1:$E$27,2,FALSE))*FM8)</f>
        <v>26</v>
      </c>
      <c r="FO8" s="163">
        <f t="shared" ref="FO8:FO71" si="15">IF(FK8=0," ",FK8-FN8)</f>
        <v>7</v>
      </c>
      <c r="FP8" s="217">
        <f>IF(FL8=0," ",VLOOKUP(FL8,PROTOKOL!$A:$E,5,FALSE))</f>
        <v>0.34245755952380952</v>
      </c>
      <c r="FQ8" s="203">
        <f>IF(FL8=0," ",(FO8*FP8))</f>
        <v>2.3972029166666666</v>
      </c>
      <c r="FR8" s="164">
        <f>FM8*2</f>
        <v>2</v>
      </c>
      <c r="FS8" s="165">
        <f>IF(FR8=0," ",FQ8/FM8*FR8)</f>
        <v>4.7944058333333333</v>
      </c>
      <c r="FU8" s="161">
        <v>27</v>
      </c>
      <c r="FV8" s="234">
        <v>27</v>
      </c>
      <c r="FW8" s="206" t="str">
        <f>IF(FY8=0," ",VLOOKUP(FY8,PROTOKOL!$A:$F,6,FALSE))</f>
        <v>BANTTA ÜRÜN ATMA TOPLAMA</v>
      </c>
      <c r="FX8" s="162"/>
      <c r="FY8" s="162">
        <v>21</v>
      </c>
      <c r="FZ8" s="162">
        <v>7.5</v>
      </c>
      <c r="GA8" s="207">
        <f>IF(FY8=0," ",(VLOOKUP(FY8,PROTOKOL!$A$1:$E$27,2,FALSE))*FZ8)</f>
        <v>0</v>
      </c>
      <c r="GB8" s="163" t="str">
        <f t="shared" ref="GB8:GB71" si="16">IF(FX8=0," ",FX8-GA8)</f>
        <v xml:space="preserve"> </v>
      </c>
      <c r="GC8" s="204" t="e">
        <f>IF(FY8=0," ",VLOOKUP(FY8,PROTOKOL!$A:$E,5,FALSE))</f>
        <v>#DIV/0!</v>
      </c>
      <c r="GD8" s="164" t="s">
        <v>116</v>
      </c>
      <c r="GE8" s="165" t="e">
        <f>IF(FY8=0," ",(GC8*GB8))</f>
        <v>#DIV/0!</v>
      </c>
      <c r="GF8" s="216" t="str">
        <f>IF(GH8=0," ",VLOOKUP(GH8,PROTOKOL!$A:$F,6,FALSE))</f>
        <v>İZ AÇMA</v>
      </c>
      <c r="GG8" s="162">
        <v>33</v>
      </c>
      <c r="GH8" s="162">
        <v>6</v>
      </c>
      <c r="GI8" s="162">
        <v>1</v>
      </c>
      <c r="GJ8" s="207">
        <f>IF(GH8=0," ",(VLOOKUP(GH8,PROTOKOL!$A$1:$E$27,2,FALSE))*GI8)</f>
        <v>26</v>
      </c>
      <c r="GK8" s="163">
        <f t="shared" ref="GK8:GK71" si="17">IF(GG8=0," ",GG8-GJ8)</f>
        <v>7</v>
      </c>
      <c r="GL8" s="217">
        <f>IF(GH8=0," ",VLOOKUP(GH8,PROTOKOL!$A:$E,5,FALSE))</f>
        <v>0.34245755952380952</v>
      </c>
      <c r="GM8" s="203">
        <f>IF(GH8=0," ",(GK8*GL8))</f>
        <v>2.3972029166666666</v>
      </c>
      <c r="GN8" s="164">
        <f>GI8*2</f>
        <v>2</v>
      </c>
      <c r="GO8" s="165">
        <f>IF(GN8=0," ",GM8/GI8*GN8)</f>
        <v>4.7944058333333333</v>
      </c>
      <c r="GQ8" s="161">
        <v>27</v>
      </c>
      <c r="GR8" s="234">
        <v>27</v>
      </c>
      <c r="GS8" s="206" t="str">
        <f>IF(GU8=0," ",VLOOKUP(GU8,PROTOKOL!$A:$F,6,FALSE))</f>
        <v>PANTOGRAF FFC</v>
      </c>
      <c r="GT8" s="162">
        <v>120</v>
      </c>
      <c r="GU8" s="162">
        <v>9</v>
      </c>
      <c r="GV8" s="162">
        <v>7.5</v>
      </c>
      <c r="GW8" s="207">
        <f>IF(GU8=0," ",(VLOOKUP(GU8,PROTOKOL!$A$1:$E$27,2,FALSE))*GV8)</f>
        <v>78</v>
      </c>
      <c r="GX8" s="163">
        <f t="shared" ref="GX8:GX71" si="18">IF(GT8=0," ",GT8-GW8)</f>
        <v>42</v>
      </c>
      <c r="GY8" s="204">
        <f>IF(GU8=0," ",VLOOKUP(GU8,PROTOKOL!$A:$E,5,FALSE))</f>
        <v>0.8561438988095238</v>
      </c>
      <c r="GZ8" s="164" t="s">
        <v>116</v>
      </c>
      <c r="HA8" s="165">
        <f>IF(GU8=0," ",(GY8*GX8))</f>
        <v>35.958043750000002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",(VLOOKUP(HD8,PROTOKOL!$A$1:$E$27,2,FALSE))*HE8)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34">
        <v>27</v>
      </c>
      <c r="HO8" s="206" t="str">
        <f>IF(HQ8=0," ",VLOOKUP(HQ8,PROTOKOL!$A:$F,6,FALSE))</f>
        <v>WENZLER FFC MIX</v>
      </c>
      <c r="HP8" s="162">
        <v>114</v>
      </c>
      <c r="HQ8" s="162">
        <v>7</v>
      </c>
      <c r="HR8" s="162">
        <v>7.5</v>
      </c>
      <c r="HS8" s="207">
        <f>IF(HQ8=0," ",(VLOOKUP(HQ8,PROTOKOL!$A$1:$E$27,2,FALSE))*HR8)</f>
        <v>72</v>
      </c>
      <c r="HT8" s="163">
        <f t="shared" ref="HT8:HT71" si="20">IF(HP8=0," ",HP8-HS8)</f>
        <v>42</v>
      </c>
      <c r="HU8" s="204">
        <f>IF(HQ8=0," ",VLOOKUP(HQ8,PROTOKOL!$A:$E,5,FALSE))</f>
        <v>0.9462643092105264</v>
      </c>
      <c r="HV8" s="164" t="s">
        <v>116</v>
      </c>
      <c r="HW8" s="165">
        <f>IF(HQ8=0," ",(HU8*HT8))</f>
        <v>39.743100986842109</v>
      </c>
      <c r="HX8" s="216" t="str">
        <f>IF(HZ8=0," ",VLOOKUP(HZ8,PROTOKOL!$A:$F,6,FALSE))</f>
        <v>WENZLER FFC MIX</v>
      </c>
      <c r="HY8" s="162">
        <v>37</v>
      </c>
      <c r="HZ8" s="162">
        <v>7</v>
      </c>
      <c r="IA8" s="162">
        <v>2.5</v>
      </c>
      <c r="IB8" s="207">
        <f>IF(HZ8=0," ",(VLOOKUP(HZ8,PROTOKOL!$A$1:$E$27,2,FALSE))*IA8)</f>
        <v>24</v>
      </c>
      <c r="IC8" s="163">
        <f t="shared" ref="IC8:IC71" si="21">IF(HY8=0," ",HY8-IB8)</f>
        <v>13</v>
      </c>
      <c r="ID8" s="217">
        <f>IF(HZ8=0," ",VLOOKUP(HZ8,PROTOKOL!$A:$E,5,FALSE))</f>
        <v>0.9462643092105264</v>
      </c>
      <c r="IE8" s="203">
        <f>IF(HZ8=0," ",(IC8*ID8))</f>
        <v>12.301436019736844</v>
      </c>
      <c r="IF8" s="164">
        <f>IA8*2</f>
        <v>5</v>
      </c>
      <c r="IG8" s="165">
        <f>IF(IF8=0," ",IE8/IA8*IF8)</f>
        <v>24.602872039473688</v>
      </c>
      <c r="II8" s="161">
        <v>27</v>
      </c>
      <c r="IJ8" s="234">
        <v>27</v>
      </c>
      <c r="IK8" s="206" t="str">
        <f>IF(IM8=0," ",VLOOKUP(IM8,PROTOKOL!$A:$F,6,FALSE))</f>
        <v>WENZLER CNC FFC</v>
      </c>
      <c r="IL8" s="162">
        <v>65</v>
      </c>
      <c r="IM8" s="162">
        <v>11</v>
      </c>
      <c r="IN8" s="162">
        <v>7.5</v>
      </c>
      <c r="IO8" s="207">
        <f>IF(IM8=0," ",(VLOOKUP(IM8,PROTOKOL!$A$1:$E$27,2,FALSE))*IN8)</f>
        <v>82</v>
      </c>
      <c r="IP8" s="163">
        <f t="shared" ref="IP8:IP71" si="22">IF(IL8=0," ",IL8-IO8)</f>
        <v>-17</v>
      </c>
      <c r="IQ8" s="204">
        <f>IF(IM8=0," ",VLOOKUP(IM8,PROTOKOL!$A:$E,5,FALSE))</f>
        <v>0.83623357558139522</v>
      </c>
      <c r="IR8" s="164" t="s">
        <v>116</v>
      </c>
      <c r="IS8" s="165">
        <f>IF(IM8=0," ",(IQ8*IP8))</f>
        <v>-14.215970784883719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",(VLOOKUP(IV8,PROTOKOL!$A$1:$E$27,2,FALSE))*IW8)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34">
        <v>27</v>
      </c>
      <c r="JG8" s="206" t="str">
        <f>IF(JI8=0," ",VLOOKUP(JI8,PROTOKOL!$A:$F,6,FALSE))</f>
        <v>BANTTA ÜRÜN ATMA TOPLAMA</v>
      </c>
      <c r="JH8" s="162"/>
      <c r="JI8" s="162">
        <v>21</v>
      </c>
      <c r="JJ8" s="162">
        <v>7.5</v>
      </c>
      <c r="JK8" s="207">
        <f>IF(JI8=0," ",(VLOOKUP(JI8,PROTOKOL!$A$1:$E$27,2,FALSE))*JJ8)</f>
        <v>0</v>
      </c>
      <c r="JL8" s="163" t="str">
        <f t="shared" ref="JL8:JL71" si="24">IF(JH8=0," ",JH8-JK8)</f>
        <v xml:space="preserve"> </v>
      </c>
      <c r="JM8" s="204" t="e">
        <f>IF(JI8=0," ",VLOOKUP(JI8,PROTOKOL!$A:$E,5,FALSE))</f>
        <v>#DIV/0!</v>
      </c>
      <c r="JN8" s="164" t="s">
        <v>116</v>
      </c>
      <c r="JO8" s="165" t="e">
        <f>IF(JI8=0," ",(JM8*JL8))</f>
        <v>#DIV/0!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",(VLOOKUP(JR8,PROTOKOL!$A$1:$E$27,2,FALSE))*JS8)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34">
        <v>27</v>
      </c>
      <c r="KC8" s="206" t="str">
        <f>IF(KE8=0," ",VLOOKUP(KE8,PROTOKOL!$A:$F,6,FALSE))</f>
        <v>WENZLER CNC FFC</v>
      </c>
      <c r="KD8" s="162">
        <v>65</v>
      </c>
      <c r="KE8" s="162">
        <v>11</v>
      </c>
      <c r="KF8" s="162">
        <v>7.5</v>
      </c>
      <c r="KG8" s="207">
        <f>IF(KE8=0," ",(VLOOKUP(KE8,PROTOKOL!$A$1:$E$27,2,FALSE))*KF8)</f>
        <v>82</v>
      </c>
      <c r="KH8" s="163">
        <f t="shared" ref="KH8:KH71" si="26">IF(KD8=0," ",KD8-KG8)</f>
        <v>-17</v>
      </c>
      <c r="KI8" s="204">
        <f>IF(KE8=0," ",VLOOKUP(KE8,PROTOKOL!$A:$E,5,FALSE))</f>
        <v>0.83623357558139522</v>
      </c>
      <c r="KJ8" s="164" t="s">
        <v>116</v>
      </c>
      <c r="KK8" s="165">
        <f>IF(KE8=0," ",(KI8*KH8))</f>
        <v>-14.215970784883719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",(VLOOKUP(KN8,PROTOKOL!$A$1:$E$27,2,FALSE))*KO8)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34">
        <v>27</v>
      </c>
      <c r="KY8" s="206" t="str">
        <f>IF(LA8=0," ",VLOOKUP(LA8,PROTOKOL!$A:$F,6,FALSE))</f>
        <v xml:space="preserve"> </v>
      </c>
      <c r="KZ8" s="162"/>
      <c r="LA8" s="162"/>
      <c r="LB8" s="162"/>
      <c r="LC8" s="207" t="str">
        <f>IF(LA8=0," ",(VLOOKUP(LA8,PROTOKOL!$A$1:$E$27,2,FALSE))*LB8)</f>
        <v xml:space="preserve"> </v>
      </c>
      <c r="LD8" s="163" t="str">
        <f t="shared" ref="LD8:LD71" si="28">IF(KZ8=0," ",KZ8-LC8)</f>
        <v xml:space="preserve"> </v>
      </c>
      <c r="LE8" s="204" t="str">
        <f>IF(LA8=0," ",VLOOKUP(LA8,PROTOKOL!$A:$E,5,FALSE))</f>
        <v xml:space="preserve"> </v>
      </c>
      <c r="LF8" s="164"/>
      <c r="LG8" s="165" t="str">
        <f>IF(LA8=0," ",(LE8*LD8))</f>
        <v xml:space="preserve"> </v>
      </c>
      <c r="LH8" s="216" t="str">
        <f>IF(LJ8=0," ",VLOOKUP(LJ8,PROTOKOL!$A:$F,6,FALSE))</f>
        <v xml:space="preserve"> </v>
      </c>
      <c r="LI8" s="162"/>
      <c r="LJ8" s="162"/>
      <c r="LK8" s="162"/>
      <c r="LL8" s="207" t="str">
        <f>IF(LJ8=0," ",(VLOOKUP(LJ8,PROTOKOL!$A$1:$E$27,2,FALSE))*LK8)</f>
        <v xml:space="preserve"> </v>
      </c>
      <c r="LM8" s="163" t="str">
        <f t="shared" ref="LM8:LM71" si="29">IF(LI8=0," ",LI8-LL8)</f>
        <v xml:space="preserve"> </v>
      </c>
      <c r="LN8" s="217" t="str">
        <f>IF(LJ8=0," ",VLOOKUP(LJ8,PROTOKOL!$A:$E,5,FALSE))</f>
        <v xml:space="preserve"> </v>
      </c>
      <c r="LO8" s="203" t="str">
        <f>IF(LJ8=0," ",(LM8*LN8))</f>
        <v xml:space="preserve"> </v>
      </c>
      <c r="LP8" s="164">
        <f>LK8*2</f>
        <v>0</v>
      </c>
      <c r="LQ8" s="165" t="str">
        <f>IF(LP8=0," ",LO8/LK8*LP8)</f>
        <v xml:space="preserve"> </v>
      </c>
    </row>
    <row r="9" spans="1:329" ht="13.8">
      <c r="A9" s="166">
        <v>27</v>
      </c>
      <c r="B9" s="226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",(VLOOKUP(E9,PROTOKOL!$A$1:$E$27,2,FALSE))*F9)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 t="s">
        <v>116</v>
      </c>
      <c r="K9" s="170" t="str">
        <f t="shared" ref="K9:K72" si="3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",(VLOOKUP(N9,PROTOKOL!$A$1:$E$27,2,FALSE))*O9)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31">IF(N9=0," ",(Q9*R9))</f>
        <v xml:space="preserve"> </v>
      </c>
      <c r="T9" s="169">
        <f t="shared" ref="T9:T72" si="32">O9*2</f>
        <v>0</v>
      </c>
      <c r="U9" s="170" t="str">
        <f t="shared" ref="U9:U72" si="33">IF(T9=0," ",S9/O9*T9)</f>
        <v xml:space="preserve"> </v>
      </c>
      <c r="W9" s="166">
        <v>27</v>
      </c>
      <c r="X9" s="226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",(VLOOKUP(AA9,PROTOKOL!$A$1:$E$27,2,FALSE))*AB9)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/>
      <c r="AG9" s="170" t="str">
        <f t="shared" ref="AG9:AG72" si="3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",(VLOOKUP(AJ9,PROTOKOL!$A$1:$E$27,2,FALSE))*AK9)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35">IF(AJ9=0," ",(AM9*AN9))</f>
        <v xml:space="preserve"> </v>
      </c>
      <c r="AP9" s="169">
        <f t="shared" ref="AP9:AP72" si="36">AK9*2</f>
        <v>0</v>
      </c>
      <c r="AQ9" s="170" t="str">
        <f t="shared" ref="AQ9:AQ72" si="37">IF(AP9=0," ",AO9/AK9*AP9)</f>
        <v xml:space="preserve"> </v>
      </c>
      <c r="AS9" s="166">
        <v>27</v>
      </c>
      <c r="AT9" s="226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",(VLOOKUP(AW9,PROTOKOL!$A$1:$E$27,2,FALSE))*AX9)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 t="s">
        <v>116</v>
      </c>
      <c r="BC9" s="170" t="str">
        <f t="shared" ref="BC9:BC72" si="3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",(VLOOKUP(BF9,PROTOKOL!$A$1:$E$27,2,FALSE))*BG9)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39">IF(BF9=0," ",(BI9*BJ9))</f>
        <v xml:space="preserve"> </v>
      </c>
      <c r="BL9" s="169">
        <f t="shared" ref="BL9:BL72" si="40">BG9*2</f>
        <v>0</v>
      </c>
      <c r="BM9" s="170" t="str">
        <f t="shared" ref="BM9:BM72" si="41">IF(BL9=0," ",BK9/BG9*BL9)</f>
        <v xml:space="preserve"> </v>
      </c>
      <c r="BO9" s="166">
        <v>27</v>
      </c>
      <c r="BP9" s="226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",(VLOOKUP(BS9,PROTOKOL!$A$1:$E$27,2,FALSE))*BT9)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 t="s">
        <v>116</v>
      </c>
      <c r="BY9" s="170" t="str">
        <f t="shared" ref="BY9:BY72" si="4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",(VLOOKUP(CB9,PROTOKOL!$A$1:$E$27,2,FALSE))*CC9)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43">IF(CB9=0," ",(CE9*CF9))</f>
        <v xml:space="preserve"> </v>
      </c>
      <c r="CH9" s="169">
        <f t="shared" ref="CH9:CH72" si="44">CC9*2</f>
        <v>0</v>
      </c>
      <c r="CI9" s="170" t="str">
        <f t="shared" ref="CI9:CI72" si="45">IF(CH9=0," ",CG9/CC9*CH9)</f>
        <v xml:space="preserve"> </v>
      </c>
      <c r="CK9" s="166">
        <v>27</v>
      </c>
      <c r="CL9" s="226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",(VLOOKUP(CO9,PROTOKOL!$A$1:$E$27,2,FALSE))*CP9)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 t="s">
        <v>116</v>
      </c>
      <c r="CU9" s="170" t="str">
        <f t="shared" ref="CU9:CU72" si="4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",(VLOOKUP(CX9,PROTOKOL!$A$1:$E$27,2,FALSE))*CY9)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47">IF(CX9=0," ",(DA9*DB9))</f>
        <v xml:space="preserve"> </v>
      </c>
      <c r="DD9" s="169">
        <f t="shared" ref="DD9:DD72" si="48">CY9*2</f>
        <v>0</v>
      </c>
      <c r="DE9" s="170" t="str">
        <f t="shared" ref="DE9:DE72" si="49">IF(DD9=0," ",DC9/CY9*DD9)</f>
        <v xml:space="preserve"> </v>
      </c>
      <c r="DG9" s="166">
        <v>27</v>
      </c>
      <c r="DH9" s="226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",(VLOOKUP(DK9,PROTOKOL!$A$1:$E$27,2,FALSE))*DL9)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 t="s">
        <v>116</v>
      </c>
      <c r="DQ9" s="170" t="str">
        <f t="shared" ref="DQ9:DQ72" si="5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",(VLOOKUP(DT9,PROTOKOL!$A$1:$E$27,2,FALSE))*DU9)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51">IF(DT9=0," ",(DW9*DX9))</f>
        <v xml:space="preserve"> </v>
      </c>
      <c r="DZ9" s="169">
        <f t="shared" ref="DZ9:DZ72" si="52">DU9*2</f>
        <v>0</v>
      </c>
      <c r="EA9" s="170" t="str">
        <f t="shared" ref="EA9:EA72" si="53">IF(DZ9=0," ",DY9/DU9*DZ9)</f>
        <v xml:space="preserve"> </v>
      </c>
      <c r="EC9" s="166">
        <v>27</v>
      </c>
      <c r="ED9" s="226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",(VLOOKUP(EG9,PROTOKOL!$A$1:$E$27,2,FALSE))*EH9)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 t="s">
        <v>116</v>
      </c>
      <c r="EM9" s="170" t="str">
        <f t="shared" ref="EM9:EM72" si="5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",(VLOOKUP(EP9,PROTOKOL!$A$1:$E$27,2,FALSE))*EQ9)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55">IF(EP9=0," ",(ES9*ET9))</f>
        <v xml:space="preserve"> </v>
      </c>
      <c r="EV9" s="169">
        <f t="shared" ref="EV9:EV72" si="56">EQ9*2</f>
        <v>0</v>
      </c>
      <c r="EW9" s="170" t="str">
        <f t="shared" ref="EW9:EW72" si="57">IF(EV9=0," ",EU9/EQ9*EV9)</f>
        <v xml:space="preserve"> </v>
      </c>
      <c r="EY9" s="166">
        <v>27</v>
      </c>
      <c r="EZ9" s="226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",(VLOOKUP(FC9,PROTOKOL!$A$1:$E$27,2,FALSE))*FD9)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 t="s">
        <v>116</v>
      </c>
      <c r="FI9" s="170" t="str">
        <f t="shared" ref="FI9:FI72" si="58">IF(FC9=0," ",(FG9*FF9))</f>
        <v xml:space="preserve"> </v>
      </c>
      <c r="FJ9" s="210" t="str">
        <f>IF(FL9=0," ",VLOOKUP(FL9,PROTOKOL!$A:$F,6,FALSE))</f>
        <v>BANTTA ÜRÜN ATMA TOPLAMA</v>
      </c>
      <c r="FK9" s="43"/>
      <c r="FL9" s="43">
        <v>21</v>
      </c>
      <c r="FM9" s="43">
        <v>1.5</v>
      </c>
      <c r="FN9" s="91">
        <f>IF(FL9=0," ",(VLOOKUP(FL9,PROTOKOL!$A$1:$E$27,2,FALSE))*FM9)</f>
        <v>0</v>
      </c>
      <c r="FO9" s="168" t="str">
        <f t="shared" si="15"/>
        <v xml:space="preserve"> </v>
      </c>
      <c r="FP9" s="169" t="e">
        <f>IF(FL9=0," ",VLOOKUP(FL9,PROTOKOL!$A:$E,5,FALSE))</f>
        <v>#DIV/0!</v>
      </c>
      <c r="FQ9" s="205" t="e">
        <f t="shared" ref="FQ9:FQ16" si="59">IF(FL9=0," ",(FO9*FP9))</f>
        <v>#VALUE!</v>
      </c>
      <c r="FR9" s="169">
        <f t="shared" ref="FR9:FR72" si="60">FM9*2</f>
        <v>3</v>
      </c>
      <c r="FS9" s="170" t="e">
        <f t="shared" ref="FS9:FS72" si="61">IF(FR9=0," ",FQ9/FM9*FR9)</f>
        <v>#VALUE!</v>
      </c>
      <c r="FU9" s="166">
        <v>27</v>
      </c>
      <c r="FV9" s="226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",(VLOOKUP(FY9,PROTOKOL!$A$1:$E$27,2,FALSE))*FZ9)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 t="s">
        <v>116</v>
      </c>
      <c r="GE9" s="170" t="str">
        <f t="shared" ref="GE9:GE72" si="62">IF(FY9=0," ",(GC9*GB9))</f>
        <v xml:space="preserve"> </v>
      </c>
      <c r="GF9" s="210" t="str">
        <f>IF(GH9=0," ",VLOOKUP(GH9,PROTOKOL!$A:$F,6,FALSE))</f>
        <v>BANTTA ÜRÜN ATMA TOPLAMA</v>
      </c>
      <c r="GG9" s="43"/>
      <c r="GH9" s="43">
        <v>21</v>
      </c>
      <c r="GI9" s="43">
        <v>1.5</v>
      </c>
      <c r="GJ9" s="91">
        <f>IF(GH9=0," ",(VLOOKUP(GH9,PROTOKOL!$A$1:$E$27,2,FALSE))*GI9)</f>
        <v>0</v>
      </c>
      <c r="GK9" s="168" t="str">
        <f t="shared" si="17"/>
        <v xml:space="preserve"> </v>
      </c>
      <c r="GL9" s="169" t="e">
        <f>IF(GH9=0," ",VLOOKUP(GH9,PROTOKOL!$A:$E,5,FALSE))</f>
        <v>#DIV/0!</v>
      </c>
      <c r="GM9" s="205" t="e">
        <f t="shared" ref="GM9:GM16" si="63">IF(GH9=0," ",(GK9*GL9))</f>
        <v>#VALUE!</v>
      </c>
      <c r="GN9" s="169">
        <f t="shared" ref="GN9:GN72" si="64">GI9*2</f>
        <v>3</v>
      </c>
      <c r="GO9" s="170" t="e">
        <f t="shared" ref="GO9:GO72" si="65">IF(GN9=0," ",GM9/GI9*GN9)</f>
        <v>#VALUE!</v>
      </c>
      <c r="GQ9" s="166">
        <v>27</v>
      </c>
      <c r="GR9" s="226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",(VLOOKUP(GU9,PROTOKOL!$A$1:$E$27,2,FALSE))*GV9)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 t="s">
        <v>116</v>
      </c>
      <c r="HA9" s="170" t="str">
        <f t="shared" ref="HA9:HA72" si="6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",(VLOOKUP(HD9,PROTOKOL!$A$1:$E$27,2,FALSE))*HE9)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67">IF(HD9=0," ",(HG9*HH9))</f>
        <v xml:space="preserve"> </v>
      </c>
      <c r="HJ9" s="169">
        <f t="shared" ref="HJ9:HJ72" si="68">HE9*2</f>
        <v>0</v>
      </c>
      <c r="HK9" s="170" t="str">
        <f t="shared" ref="HK9:HK72" si="69">IF(HJ9=0," ",HI9/HE9*HJ9)</f>
        <v xml:space="preserve"> </v>
      </c>
      <c r="HM9" s="166">
        <v>27</v>
      </c>
      <c r="HN9" s="226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",(VLOOKUP(HQ9,PROTOKOL!$A$1:$E$27,2,FALSE))*HR9)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 t="s">
        <v>116</v>
      </c>
      <c r="HW9" s="170" t="str">
        <f t="shared" ref="HW9:HW72" si="7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",(VLOOKUP(HZ9,PROTOKOL!$A$1:$E$27,2,FALSE))*IA9)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71">IF(HZ9=0," ",(IC9*ID9))</f>
        <v xml:space="preserve"> </v>
      </c>
      <c r="IF9" s="169">
        <f t="shared" ref="IF9:IF72" si="72">IA9*2</f>
        <v>0</v>
      </c>
      <c r="IG9" s="170" t="str">
        <f t="shared" ref="IG9:IG72" si="73">IF(IF9=0," ",IE9/IA9*IF9)</f>
        <v xml:space="preserve"> </v>
      </c>
      <c r="II9" s="166">
        <v>27</v>
      </c>
      <c r="IJ9" s="226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",(VLOOKUP(IM9,PROTOKOL!$A$1:$E$27,2,FALSE))*IN9)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 t="s">
        <v>116</v>
      </c>
      <c r="IS9" s="170" t="str">
        <f t="shared" ref="IS9:IS72" si="7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",(VLOOKUP(IV9,PROTOKOL!$A$1:$E$27,2,FALSE))*IW9)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75">IF(IV9=0," ",(IY9*IZ9))</f>
        <v xml:space="preserve"> </v>
      </c>
      <c r="JB9" s="169">
        <f t="shared" ref="JB9:JB72" si="76">IW9*2</f>
        <v>0</v>
      </c>
      <c r="JC9" s="170" t="str">
        <f t="shared" ref="JC9:JC72" si="77">IF(JB9=0," ",JA9/IW9*JB9)</f>
        <v xml:space="preserve"> </v>
      </c>
      <c r="JE9" s="166">
        <v>27</v>
      </c>
      <c r="JF9" s="226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",(VLOOKUP(JI9,PROTOKOL!$A$1:$E$27,2,FALSE))*JJ9)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 t="s">
        <v>116</v>
      </c>
      <c r="JO9" s="170" t="str">
        <f t="shared" ref="JO9:JO72" si="7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",(VLOOKUP(JR9,PROTOKOL!$A$1:$E$27,2,FALSE))*JS9)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79">IF(JR9=0," ",(JU9*JV9))</f>
        <v xml:space="preserve"> </v>
      </c>
      <c r="JX9" s="169">
        <f t="shared" ref="JX9:JX72" si="80">JS9*2</f>
        <v>0</v>
      </c>
      <c r="JY9" s="170" t="str">
        <f t="shared" ref="JY9:JY72" si="81">IF(JX9=0," ",JW9/JS9*JX9)</f>
        <v xml:space="preserve"> </v>
      </c>
      <c r="KA9" s="166">
        <v>27</v>
      </c>
      <c r="KB9" s="226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",(VLOOKUP(KE9,PROTOKOL!$A$1:$E$27,2,FALSE))*KF9)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 t="s">
        <v>116</v>
      </c>
      <c r="KK9" s="170" t="str">
        <f t="shared" ref="KK9:KK72" si="8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",(VLOOKUP(KN9,PROTOKOL!$A$1:$E$27,2,FALSE))*KO9)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83">IF(KN9=0," ",(KQ9*KR9))</f>
        <v xml:space="preserve"> </v>
      </c>
      <c r="KT9" s="169">
        <f t="shared" ref="KT9:KT72" si="84">KO9*2</f>
        <v>0</v>
      </c>
      <c r="KU9" s="170" t="str">
        <f t="shared" ref="KU9:KU72" si="85">IF(KT9=0," ",KS9/KO9*KT9)</f>
        <v xml:space="preserve"> </v>
      </c>
      <c r="KW9" s="166">
        <v>27</v>
      </c>
      <c r="KX9" s="226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",(VLOOKUP(LA9,PROTOKOL!$A$1:$E$27,2,FALSE))*LB9)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/>
      <c r="LG9" s="170" t="str">
        <f t="shared" ref="LG9:LG72" si="8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",(VLOOKUP(LJ9,PROTOKOL!$A$1:$E$27,2,FALSE))*LK9)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87">IF(LJ9=0," ",(LM9*LN9))</f>
        <v xml:space="preserve"> </v>
      </c>
      <c r="LP9" s="169">
        <f t="shared" ref="LP9:LP72" si="88">LK9*2</f>
        <v>0</v>
      </c>
      <c r="LQ9" s="170" t="str">
        <f t="shared" ref="LQ9:LQ72" si="89">IF(LP9=0," ",LO9/LK9*LP9)</f>
        <v xml:space="preserve"> </v>
      </c>
    </row>
    <row r="10" spans="1:329" ht="13.8">
      <c r="A10" s="166">
        <v>27</v>
      </c>
      <c r="B10" s="227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",(VLOOKUP(E10,PROTOKOL!$A$1:$E$27,2,FALSE))*F10)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 t="s">
        <v>116</v>
      </c>
      <c r="K10" s="170" t="str">
        <f t="shared" si="3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",(VLOOKUP(N10,PROTOKOL!$A$1:$E$27,2,FALSE))*O10)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31"/>
        <v xml:space="preserve"> </v>
      </c>
      <c r="T10" s="169">
        <f t="shared" si="32"/>
        <v>0</v>
      </c>
      <c r="U10" s="170" t="str">
        <f t="shared" si="33"/>
        <v xml:space="preserve"> </v>
      </c>
      <c r="W10" s="166">
        <v>27</v>
      </c>
      <c r="X10" s="227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",(VLOOKUP(AA10,PROTOKOL!$A$1:$E$27,2,FALSE))*AB10)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/>
      <c r="AG10" s="170" t="str">
        <f t="shared" si="3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",(VLOOKUP(AJ10,PROTOKOL!$A$1:$E$27,2,FALSE))*AK10)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35"/>
        <v xml:space="preserve"> </v>
      </c>
      <c r="AP10" s="169">
        <f t="shared" si="36"/>
        <v>0</v>
      </c>
      <c r="AQ10" s="170" t="str">
        <f t="shared" si="37"/>
        <v xml:space="preserve"> </v>
      </c>
      <c r="AS10" s="166">
        <v>27</v>
      </c>
      <c r="AT10" s="227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",(VLOOKUP(AW10,PROTOKOL!$A$1:$E$27,2,FALSE))*AX10)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 t="s">
        <v>116</v>
      </c>
      <c r="BC10" s="170" t="str">
        <f t="shared" si="3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",(VLOOKUP(BF10,PROTOKOL!$A$1:$E$27,2,FALSE))*BG10)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39"/>
        <v xml:space="preserve"> </v>
      </c>
      <c r="BL10" s="169">
        <f t="shared" si="40"/>
        <v>0</v>
      </c>
      <c r="BM10" s="170" t="str">
        <f t="shared" si="41"/>
        <v xml:space="preserve"> </v>
      </c>
      <c r="BO10" s="166">
        <v>27</v>
      </c>
      <c r="BP10" s="227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",(VLOOKUP(BS10,PROTOKOL!$A$1:$E$27,2,FALSE))*BT10)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 t="s">
        <v>116</v>
      </c>
      <c r="BY10" s="170" t="str">
        <f t="shared" si="4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",(VLOOKUP(CB10,PROTOKOL!$A$1:$E$27,2,FALSE))*CC10)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43"/>
        <v xml:space="preserve"> </v>
      </c>
      <c r="CH10" s="169">
        <f t="shared" si="44"/>
        <v>0</v>
      </c>
      <c r="CI10" s="170" t="str">
        <f t="shared" si="45"/>
        <v xml:space="preserve"> </v>
      </c>
      <c r="CK10" s="166">
        <v>27</v>
      </c>
      <c r="CL10" s="227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",(VLOOKUP(CO10,PROTOKOL!$A$1:$E$27,2,FALSE))*CP10)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 t="s">
        <v>116</v>
      </c>
      <c r="CU10" s="170" t="str">
        <f t="shared" si="4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",(VLOOKUP(CX10,PROTOKOL!$A$1:$E$27,2,FALSE))*CY10)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47"/>
        <v xml:space="preserve"> </v>
      </c>
      <c r="DD10" s="169">
        <f t="shared" si="48"/>
        <v>0</v>
      </c>
      <c r="DE10" s="170" t="str">
        <f t="shared" si="49"/>
        <v xml:space="preserve"> </v>
      </c>
      <c r="DG10" s="166">
        <v>27</v>
      </c>
      <c r="DH10" s="227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",(VLOOKUP(DK10,PROTOKOL!$A$1:$E$27,2,FALSE))*DL10)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 t="s">
        <v>116</v>
      </c>
      <c r="DQ10" s="170" t="str">
        <f t="shared" si="5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",(VLOOKUP(DT10,PROTOKOL!$A$1:$E$27,2,FALSE))*DU10)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51"/>
        <v xml:space="preserve"> </v>
      </c>
      <c r="DZ10" s="169">
        <f t="shared" si="52"/>
        <v>0</v>
      </c>
      <c r="EA10" s="170" t="str">
        <f t="shared" si="53"/>
        <v xml:space="preserve"> </v>
      </c>
      <c r="EC10" s="166">
        <v>27</v>
      </c>
      <c r="ED10" s="227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",(VLOOKUP(EG10,PROTOKOL!$A$1:$E$27,2,FALSE))*EH10)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 t="s">
        <v>116</v>
      </c>
      <c r="EM10" s="170" t="str">
        <f t="shared" si="5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",(VLOOKUP(EP10,PROTOKOL!$A$1:$E$27,2,FALSE))*EQ10)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55"/>
        <v xml:space="preserve"> </v>
      </c>
      <c r="EV10" s="169">
        <f t="shared" si="56"/>
        <v>0</v>
      </c>
      <c r="EW10" s="170" t="str">
        <f t="shared" si="57"/>
        <v xml:space="preserve"> </v>
      </c>
      <c r="EY10" s="166">
        <v>27</v>
      </c>
      <c r="EZ10" s="227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",(VLOOKUP(FC10,PROTOKOL!$A$1:$E$27,2,FALSE))*FD10)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 t="s">
        <v>116</v>
      </c>
      <c r="FI10" s="170" t="str">
        <f t="shared" si="5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",(VLOOKUP(FL10,PROTOKOL!$A$1:$E$27,2,FALSE))*FM10)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59"/>
        <v xml:space="preserve"> </v>
      </c>
      <c r="FR10" s="169">
        <f t="shared" si="60"/>
        <v>0</v>
      </c>
      <c r="FS10" s="170" t="str">
        <f t="shared" si="61"/>
        <v xml:space="preserve"> </v>
      </c>
      <c r="FU10" s="166">
        <v>27</v>
      </c>
      <c r="FV10" s="227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",(VLOOKUP(FY10,PROTOKOL!$A$1:$E$27,2,FALSE))*FZ10)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 t="s">
        <v>116</v>
      </c>
      <c r="GE10" s="170" t="str">
        <f t="shared" si="6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",(VLOOKUP(GH10,PROTOKOL!$A$1:$E$27,2,FALSE))*GI10)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63"/>
        <v xml:space="preserve"> </v>
      </c>
      <c r="GN10" s="169">
        <f t="shared" si="64"/>
        <v>0</v>
      </c>
      <c r="GO10" s="170" t="str">
        <f t="shared" si="65"/>
        <v xml:space="preserve"> </v>
      </c>
      <c r="GQ10" s="166">
        <v>27</v>
      </c>
      <c r="GR10" s="227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",(VLOOKUP(GU10,PROTOKOL!$A$1:$E$27,2,FALSE))*GV10)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 t="s">
        <v>116</v>
      </c>
      <c r="HA10" s="170" t="str">
        <f t="shared" si="6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",(VLOOKUP(HD10,PROTOKOL!$A$1:$E$27,2,FALSE))*HE10)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67"/>
        <v xml:space="preserve"> </v>
      </c>
      <c r="HJ10" s="169">
        <f t="shared" si="68"/>
        <v>0</v>
      </c>
      <c r="HK10" s="170" t="str">
        <f t="shared" si="69"/>
        <v xml:space="preserve"> </v>
      </c>
      <c r="HM10" s="166">
        <v>27</v>
      </c>
      <c r="HN10" s="227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",(VLOOKUP(HQ10,PROTOKOL!$A$1:$E$27,2,FALSE))*HR10)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 t="s">
        <v>116</v>
      </c>
      <c r="HW10" s="170" t="str">
        <f t="shared" si="7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",(VLOOKUP(HZ10,PROTOKOL!$A$1:$E$27,2,FALSE))*IA10)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71"/>
        <v xml:space="preserve"> </v>
      </c>
      <c r="IF10" s="169">
        <f t="shared" si="72"/>
        <v>0</v>
      </c>
      <c r="IG10" s="170" t="str">
        <f t="shared" si="73"/>
        <v xml:space="preserve"> </v>
      </c>
      <c r="II10" s="166">
        <v>27</v>
      </c>
      <c r="IJ10" s="227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",(VLOOKUP(IM10,PROTOKOL!$A$1:$E$27,2,FALSE))*IN10)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 t="s">
        <v>116</v>
      </c>
      <c r="IS10" s="170" t="str">
        <f t="shared" si="7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",(VLOOKUP(IV10,PROTOKOL!$A$1:$E$27,2,FALSE))*IW10)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75"/>
        <v xml:space="preserve"> </v>
      </c>
      <c r="JB10" s="169">
        <f t="shared" si="76"/>
        <v>0</v>
      </c>
      <c r="JC10" s="170" t="str">
        <f t="shared" si="77"/>
        <v xml:space="preserve"> </v>
      </c>
      <c r="JE10" s="166">
        <v>27</v>
      </c>
      <c r="JF10" s="227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",(VLOOKUP(JI10,PROTOKOL!$A$1:$E$27,2,FALSE))*JJ10)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 t="s">
        <v>116</v>
      </c>
      <c r="JO10" s="170" t="str">
        <f t="shared" si="7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",(VLOOKUP(JR10,PROTOKOL!$A$1:$E$27,2,FALSE))*JS10)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79"/>
        <v xml:space="preserve"> </v>
      </c>
      <c r="JX10" s="169">
        <f t="shared" si="80"/>
        <v>0</v>
      </c>
      <c r="JY10" s="170" t="str">
        <f t="shared" si="81"/>
        <v xml:space="preserve"> </v>
      </c>
      <c r="KA10" s="166">
        <v>27</v>
      </c>
      <c r="KB10" s="227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",(VLOOKUP(KE10,PROTOKOL!$A$1:$E$27,2,FALSE))*KF10)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 t="s">
        <v>116</v>
      </c>
      <c r="KK10" s="170" t="str">
        <f t="shared" si="8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",(VLOOKUP(KN10,PROTOKOL!$A$1:$E$27,2,FALSE))*KO10)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83"/>
        <v xml:space="preserve"> </v>
      </c>
      <c r="KT10" s="169">
        <f t="shared" si="84"/>
        <v>0</v>
      </c>
      <c r="KU10" s="170" t="str">
        <f t="shared" si="85"/>
        <v xml:space="preserve"> </v>
      </c>
      <c r="KW10" s="166">
        <v>27</v>
      </c>
      <c r="KX10" s="227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",(VLOOKUP(LA10,PROTOKOL!$A$1:$E$27,2,FALSE))*LB10)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/>
      <c r="LG10" s="170" t="str">
        <f t="shared" si="8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",(VLOOKUP(LJ10,PROTOKOL!$A$1:$E$27,2,FALSE))*LK10)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87"/>
        <v xml:space="preserve"> </v>
      </c>
      <c r="LP10" s="169">
        <f t="shared" si="88"/>
        <v>0</v>
      </c>
      <c r="LQ10" s="170" t="str">
        <f t="shared" si="89"/>
        <v xml:space="preserve"> </v>
      </c>
    </row>
    <row r="11" spans="1:329" ht="13.8">
      <c r="A11" s="166">
        <v>28</v>
      </c>
      <c r="B11" s="225">
        <v>28</v>
      </c>
      <c r="C11" s="167" t="str">
        <f>IF(E11=0," ",VLOOKUP(E11,PROTOKOL!$A:$F,6,FALSE))</f>
        <v>WENZLER FFC MIX</v>
      </c>
      <c r="D11" s="43">
        <v>110</v>
      </c>
      <c r="E11" s="43">
        <v>7</v>
      </c>
      <c r="F11" s="43">
        <v>7.5</v>
      </c>
      <c r="G11" s="42">
        <f>IF(E11=0," ",(VLOOKUP(E11,PROTOKOL!$A$1:$E$27,2,FALSE))*F11)</f>
        <v>72</v>
      </c>
      <c r="H11" s="168">
        <f t="shared" si="0"/>
        <v>38</v>
      </c>
      <c r="I11" s="205">
        <f>IF(E11=0," ",VLOOKUP(E11,PROTOKOL!$A:$E,5,FALSE))</f>
        <v>0.9462643092105264</v>
      </c>
      <c r="J11" s="169" t="s">
        <v>116</v>
      </c>
      <c r="K11" s="170">
        <f t="shared" si="30"/>
        <v>35.958043750000002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",(VLOOKUP(N11,PROTOKOL!$A$1:$E$27,2,FALSE))*O11)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31"/>
        <v xml:space="preserve"> </v>
      </c>
      <c r="T11" s="169">
        <f t="shared" si="32"/>
        <v>0</v>
      </c>
      <c r="U11" s="170" t="str">
        <f t="shared" si="33"/>
        <v xml:space="preserve"> </v>
      </c>
      <c r="W11" s="166">
        <v>28</v>
      </c>
      <c r="X11" s="225">
        <v>28</v>
      </c>
      <c r="Y11" s="167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",(VLOOKUP(AA11,PROTOKOL!$A$1:$E$27,2,FALSE))*AB11)</f>
        <v xml:space="preserve"> </v>
      </c>
      <c r="AD11" s="168" t="str">
        <f t="shared" si="2"/>
        <v xml:space="preserve"> </v>
      </c>
      <c r="AE11" s="205" t="str">
        <f>IF(AA11=0," ",VLOOKUP(AA11,PROTOKOL!$A:$E,5,FALSE))</f>
        <v xml:space="preserve"> </v>
      </c>
      <c r="AF11" s="169"/>
      <c r="AG11" s="170" t="str">
        <f t="shared" si="34"/>
        <v xml:space="preserve"> </v>
      </c>
      <c r="AH11" s="210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",(VLOOKUP(AJ11,PROTOKOL!$A$1:$E$27,2,FALSE))*AK11)</f>
        <v xml:space="preserve"> </v>
      </c>
      <c r="AM11" s="168" t="str">
        <f t="shared" si="3"/>
        <v xml:space="preserve"> </v>
      </c>
      <c r="AN11" s="169" t="str">
        <f>IF(AJ11=0," ",VLOOKUP(AJ11,PROTOKOL!$A:$E,5,FALSE))</f>
        <v xml:space="preserve"> </v>
      </c>
      <c r="AO11" s="205" t="str">
        <f t="shared" si="35"/>
        <v xml:space="preserve"> </v>
      </c>
      <c r="AP11" s="169">
        <f t="shared" si="36"/>
        <v>0</v>
      </c>
      <c r="AQ11" s="170" t="str">
        <f t="shared" si="37"/>
        <v xml:space="preserve"> </v>
      </c>
      <c r="AS11" s="166">
        <v>28</v>
      </c>
      <c r="AT11" s="225">
        <v>28</v>
      </c>
      <c r="AU11" s="167" t="s">
        <v>36</v>
      </c>
      <c r="AV11" s="43"/>
      <c r="AW11" s="43"/>
      <c r="AX11" s="43"/>
      <c r="AY11" s="42" t="str">
        <f>IF(AW11=0," ",(VLOOKUP(AW11,PROTOKOL!$A$1:$E$27,2,FALSE))*AX11)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 t="s">
        <v>116</v>
      </c>
      <c r="BC11" s="170" t="str">
        <f t="shared" si="3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",(VLOOKUP(BF11,PROTOKOL!$A$1:$E$27,2,FALSE))*BG11)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39"/>
        <v xml:space="preserve"> </v>
      </c>
      <c r="BL11" s="169">
        <f t="shared" si="40"/>
        <v>0</v>
      </c>
      <c r="BM11" s="170" t="str">
        <f t="shared" si="41"/>
        <v xml:space="preserve"> </v>
      </c>
      <c r="BO11" s="166">
        <v>28</v>
      </c>
      <c r="BP11" s="225">
        <v>28</v>
      </c>
      <c r="BQ11" s="167" t="str">
        <f>IF(BS11=0," ",VLOOKUP(BS11,PROTOKOL!$A:$F,6,FALSE))</f>
        <v>VİTRA CLEAN</v>
      </c>
      <c r="BR11" s="43">
        <v>90</v>
      </c>
      <c r="BS11" s="43">
        <v>8</v>
      </c>
      <c r="BT11" s="43">
        <v>7.5</v>
      </c>
      <c r="BU11" s="42">
        <f>IF(BS11=0," ",(VLOOKUP(BS11,PROTOKOL!$A$1:$E$27,2,FALSE))*BT11)</f>
        <v>59</v>
      </c>
      <c r="BV11" s="168">
        <f t="shared" si="6"/>
        <v>31</v>
      </c>
      <c r="BW11" s="205">
        <f>IF(BS11=0," ",VLOOKUP(BS11,PROTOKOL!$A:$E,5,FALSE))</f>
        <v>1.1599368951612903</v>
      </c>
      <c r="BX11" s="169" t="s">
        <v>116</v>
      </c>
      <c r="BY11" s="170">
        <f t="shared" si="42"/>
        <v>35.958043750000002</v>
      </c>
      <c r="BZ11" s="210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",(VLOOKUP(CB11,PROTOKOL!$A$1:$E$27,2,FALSE))*CC11)</f>
        <v xml:space="preserve"> </v>
      </c>
      <c r="CE11" s="168" t="str">
        <f t="shared" si="7"/>
        <v xml:space="preserve"> </v>
      </c>
      <c r="CF11" s="169" t="str">
        <f>IF(CB11=0," ",VLOOKUP(CB11,PROTOKOL!$A:$E,5,FALSE))</f>
        <v xml:space="preserve"> </v>
      </c>
      <c r="CG11" s="205" t="str">
        <f t="shared" si="43"/>
        <v xml:space="preserve"> </v>
      </c>
      <c r="CH11" s="169">
        <f t="shared" si="44"/>
        <v>0</v>
      </c>
      <c r="CI11" s="170" t="str">
        <f t="shared" si="45"/>
        <v xml:space="preserve"> </v>
      </c>
      <c r="CK11" s="166">
        <v>28</v>
      </c>
      <c r="CL11" s="225">
        <v>28</v>
      </c>
      <c r="CM11" s="167" t="str">
        <f>IF(CO11=0," ",VLOOKUP(CO11,PROTOKOL!$A:$F,6,FALSE))</f>
        <v>ÜRÜN KONTROL</v>
      </c>
      <c r="CN11" s="43">
        <v>1</v>
      </c>
      <c r="CO11" s="43">
        <v>19</v>
      </c>
      <c r="CP11" s="43">
        <v>7.5</v>
      </c>
      <c r="CQ11" s="42">
        <f>IF(CO11=0," ",(VLOOKUP(CO11,PROTOKOL!$A$1:$E$27,2,FALSE))*CP11)</f>
        <v>0</v>
      </c>
      <c r="CR11" s="168">
        <f t="shared" si="8"/>
        <v>1</v>
      </c>
      <c r="CS11" s="205" t="e">
        <f>IF(CO11=0," ",VLOOKUP(CO11,PROTOKOL!$A:$E,5,FALSE))</f>
        <v>#DIV/0!</v>
      </c>
      <c r="CT11" s="169" t="s">
        <v>116</v>
      </c>
      <c r="CU11" s="170" t="e">
        <f>IF(CO11=0," ",(CS11*CR11))/7.5*7.5</f>
        <v>#DIV/0!</v>
      </c>
      <c r="CV11" s="210" t="str">
        <f>IF(CX11=0," ",VLOOKUP(CX11,PROTOKOL!$A:$F,6,FALSE))</f>
        <v>VİTRA CLEAN</v>
      </c>
      <c r="CW11" s="43">
        <v>1</v>
      </c>
      <c r="CX11" s="43">
        <v>8</v>
      </c>
      <c r="CY11" s="43">
        <v>2</v>
      </c>
      <c r="CZ11" s="91">
        <f>IF(CX11=0," ",(VLOOKUP(CX11,PROTOKOL!$A$1:$E$27,2,FALSE))*CY11)</f>
        <v>15.733333333333333</v>
      </c>
      <c r="DA11" s="168">
        <f t="shared" si="9"/>
        <v>-14.733333333333333</v>
      </c>
      <c r="DB11" s="169">
        <f>IF(CX11=0," ",VLOOKUP(CX11,PROTOKOL!$A:$E,5,FALSE))</f>
        <v>1.1599368951612903</v>
      </c>
      <c r="DC11" s="205">
        <f>IF(CX11=0," ",(DA11*DB11))/7.5*2</f>
        <v>-4.5572631792114695</v>
      </c>
      <c r="DD11" s="169">
        <f t="shared" si="48"/>
        <v>4</v>
      </c>
      <c r="DE11" s="170">
        <f t="shared" si="49"/>
        <v>-9.114526358422939</v>
      </c>
      <c r="DG11" s="166">
        <v>28</v>
      </c>
      <c r="DH11" s="225">
        <v>28</v>
      </c>
      <c r="DI11" s="167" t="str">
        <f>IF(DK11=0," ",VLOOKUP(DK11,PROTOKOL!$A:$F,6,FALSE))</f>
        <v>PANTOGRAF FFC</v>
      </c>
      <c r="DJ11" s="43">
        <v>120</v>
      </c>
      <c r="DK11" s="43">
        <v>9</v>
      </c>
      <c r="DL11" s="43">
        <v>7.5</v>
      </c>
      <c r="DM11" s="42">
        <f>IF(DK11=0," ",(VLOOKUP(DK11,PROTOKOL!$A$1:$E$27,2,FALSE))*DL11)</f>
        <v>78</v>
      </c>
      <c r="DN11" s="168">
        <f t="shared" si="10"/>
        <v>42</v>
      </c>
      <c r="DO11" s="205">
        <f>IF(DK11=0," ",VLOOKUP(DK11,PROTOKOL!$A:$E,5,FALSE))</f>
        <v>0.8561438988095238</v>
      </c>
      <c r="DP11" s="169" t="s">
        <v>116</v>
      </c>
      <c r="DQ11" s="170">
        <f t="shared" si="50"/>
        <v>35.958043750000002</v>
      </c>
      <c r="DR11" s="210" t="str">
        <f>IF(DT11=0," ",VLOOKUP(DT11,PROTOKOL!$A:$F,6,FALSE))</f>
        <v>PANTOGRAF FFC</v>
      </c>
      <c r="DS11" s="43">
        <v>40</v>
      </c>
      <c r="DT11" s="43">
        <v>9</v>
      </c>
      <c r="DU11" s="43">
        <v>2.5</v>
      </c>
      <c r="DV11" s="91">
        <f>IF(DT11=0," ",(VLOOKUP(DT11,PROTOKOL!$A$1:$E$27,2,FALSE))*DU11)</f>
        <v>26</v>
      </c>
      <c r="DW11" s="168">
        <f t="shared" si="11"/>
        <v>14</v>
      </c>
      <c r="DX11" s="169">
        <f>IF(DT11=0," ",VLOOKUP(DT11,PROTOKOL!$A:$E,5,FALSE))</f>
        <v>0.8561438988095238</v>
      </c>
      <c r="DY11" s="205">
        <f t="shared" si="51"/>
        <v>11.986014583333333</v>
      </c>
      <c r="DZ11" s="169">
        <f t="shared" si="52"/>
        <v>5</v>
      </c>
      <c r="EA11" s="170">
        <f t="shared" si="53"/>
        <v>23.972029166666665</v>
      </c>
      <c r="EC11" s="166">
        <v>28</v>
      </c>
      <c r="ED11" s="225">
        <v>28</v>
      </c>
      <c r="EE11" s="167" t="s">
        <v>36</v>
      </c>
      <c r="EF11" s="43"/>
      <c r="EG11" s="43"/>
      <c r="EH11" s="43"/>
      <c r="EI11" s="42" t="str">
        <f>IF(EG11=0," ",(VLOOKUP(EG11,PROTOKOL!$A$1:$E$27,2,FALSE))*EH11)</f>
        <v xml:space="preserve"> </v>
      </c>
      <c r="EJ11" s="168" t="str">
        <f t="shared" si="12"/>
        <v xml:space="preserve"> </v>
      </c>
      <c r="EK11" s="205" t="str">
        <f>IF(EG11=0," ",VLOOKUP(EG11,PROTOKOL!$A:$E,5,FALSE))</f>
        <v xml:space="preserve"> </v>
      </c>
      <c r="EL11" s="169" t="s">
        <v>116</v>
      </c>
      <c r="EM11" s="170" t="str">
        <f t="shared" si="54"/>
        <v xml:space="preserve"> 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",(VLOOKUP(EP11,PROTOKOL!$A$1:$E$27,2,FALSE))*EQ11)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55"/>
        <v xml:space="preserve"> </v>
      </c>
      <c r="EV11" s="169">
        <f t="shared" si="56"/>
        <v>0</v>
      </c>
      <c r="EW11" s="170" t="str">
        <f t="shared" si="57"/>
        <v xml:space="preserve"> </v>
      </c>
      <c r="EY11" s="166">
        <v>28</v>
      </c>
      <c r="EZ11" s="225">
        <v>28</v>
      </c>
      <c r="FA11" s="167" t="str">
        <f>IF(FC11=0," ",VLOOKUP(FC11,PROTOKOL!$A:$F,6,FALSE))</f>
        <v>WENZLER CNC DUŞ</v>
      </c>
      <c r="FB11" s="43">
        <v>65</v>
      </c>
      <c r="FC11" s="43">
        <v>12</v>
      </c>
      <c r="FD11" s="43">
        <v>7.5</v>
      </c>
      <c r="FE11" s="42">
        <f>IF(FC11=0," ",(VLOOKUP(FC11,PROTOKOL!$A$1:$E$27,2,FALSE))*FD11)</f>
        <v>43</v>
      </c>
      <c r="FF11" s="168">
        <f t="shared" si="14"/>
        <v>22</v>
      </c>
      <c r="FG11" s="205">
        <f>IF(FC11=0," ",VLOOKUP(FC11,PROTOKOL!$A:$E,5,FALSE))</f>
        <v>1.6344565340909094</v>
      </c>
      <c r="FH11" s="169" t="s">
        <v>116</v>
      </c>
      <c r="FI11" s="170">
        <f t="shared" si="58"/>
        <v>35.958043750000009</v>
      </c>
      <c r="FJ11" s="210" t="str">
        <f>IF(FL11=0," ",VLOOKUP(FL11,PROTOKOL!$A:$F,6,FALSE))</f>
        <v>WENZLER CNC FFC</v>
      </c>
      <c r="FK11" s="43">
        <v>32</v>
      </c>
      <c r="FL11" s="43">
        <v>11</v>
      </c>
      <c r="FM11" s="43">
        <v>3.5</v>
      </c>
      <c r="FN11" s="91">
        <f>IF(FL11=0," ",(VLOOKUP(FL11,PROTOKOL!$A$1:$E$27,2,FALSE))*FM11)</f>
        <v>38.266666666666666</v>
      </c>
      <c r="FO11" s="168">
        <f t="shared" si="15"/>
        <v>-6.2666666666666657</v>
      </c>
      <c r="FP11" s="169">
        <f>IF(FL11=0," ",VLOOKUP(FL11,PROTOKOL!$A:$E,5,FALSE))</f>
        <v>0.83623357558139522</v>
      </c>
      <c r="FQ11" s="205">
        <f t="shared" si="59"/>
        <v>-5.2403970736434093</v>
      </c>
      <c r="FR11" s="169">
        <f t="shared" si="60"/>
        <v>7</v>
      </c>
      <c r="FS11" s="170">
        <f t="shared" si="61"/>
        <v>-10.480794147286819</v>
      </c>
      <c r="FU11" s="166">
        <v>28</v>
      </c>
      <c r="FV11" s="225">
        <v>28</v>
      </c>
      <c r="FW11" s="167" t="str">
        <f>IF(FY11=0," ",VLOOKUP(FY11,PROTOKOL!$A:$F,6,FALSE))</f>
        <v>PANTOGRAF FFC</v>
      </c>
      <c r="FX11" s="43">
        <v>120</v>
      </c>
      <c r="FY11" s="43">
        <v>9</v>
      </c>
      <c r="FZ11" s="43">
        <v>7.5</v>
      </c>
      <c r="GA11" s="42">
        <f>IF(FY11=0," ",(VLOOKUP(FY11,PROTOKOL!$A$1:$E$27,2,FALSE))*FZ11)</f>
        <v>78</v>
      </c>
      <c r="GB11" s="168">
        <f t="shared" si="16"/>
        <v>42</v>
      </c>
      <c r="GC11" s="205">
        <f>IF(FY11=0," ",VLOOKUP(FY11,PROTOKOL!$A:$E,5,FALSE))</f>
        <v>0.8561438988095238</v>
      </c>
      <c r="GD11" s="169" t="s">
        <v>116</v>
      </c>
      <c r="GE11" s="170">
        <f t="shared" si="62"/>
        <v>35.958043750000002</v>
      </c>
      <c r="GF11" s="210" t="str">
        <f>IF(GH11=0," ",VLOOKUP(GH11,PROTOKOL!$A:$F,6,FALSE))</f>
        <v>WENZLER CNC FFC</v>
      </c>
      <c r="GG11" s="43">
        <v>23</v>
      </c>
      <c r="GH11" s="43">
        <v>11</v>
      </c>
      <c r="GI11" s="43">
        <v>2.5</v>
      </c>
      <c r="GJ11" s="91">
        <f>IF(GH11=0," ",(VLOOKUP(GH11,PROTOKOL!$A$1:$E$27,2,FALSE))*GI11)</f>
        <v>27.333333333333336</v>
      </c>
      <c r="GK11" s="168">
        <f t="shared" si="17"/>
        <v>-4.3333333333333357</v>
      </c>
      <c r="GL11" s="169">
        <f>IF(GH11=0," ",VLOOKUP(GH11,PROTOKOL!$A:$E,5,FALSE))</f>
        <v>0.83623357558139522</v>
      </c>
      <c r="GM11" s="205">
        <f t="shared" si="63"/>
        <v>-3.6236788275193814</v>
      </c>
      <c r="GN11" s="169">
        <f t="shared" si="64"/>
        <v>5</v>
      </c>
      <c r="GO11" s="170">
        <f t="shared" si="65"/>
        <v>-7.2473576550387628</v>
      </c>
      <c r="GQ11" s="166">
        <v>28</v>
      </c>
      <c r="GR11" s="225">
        <v>28</v>
      </c>
      <c r="GS11" s="167" t="str">
        <f>IF(GU11=0," ",VLOOKUP(GU11,PROTOKOL!$A:$F,6,FALSE))</f>
        <v>WENZLER CNC FFC</v>
      </c>
      <c r="GT11" s="43">
        <v>65</v>
      </c>
      <c r="GU11" s="43">
        <v>11</v>
      </c>
      <c r="GV11" s="43">
        <v>7.5</v>
      </c>
      <c r="GW11" s="42">
        <f>IF(GU11=0," ",(VLOOKUP(GU11,PROTOKOL!$A$1:$E$27,2,FALSE))*GV11)</f>
        <v>82</v>
      </c>
      <c r="GX11" s="168">
        <f t="shared" si="18"/>
        <v>-17</v>
      </c>
      <c r="GY11" s="205">
        <f>IF(GU11=0," ",VLOOKUP(GU11,PROTOKOL!$A:$E,5,FALSE))</f>
        <v>0.83623357558139522</v>
      </c>
      <c r="GZ11" s="169" t="s">
        <v>116</v>
      </c>
      <c r="HA11" s="170">
        <f t="shared" si="66"/>
        <v>-14.215970784883719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",(VLOOKUP(HD11,PROTOKOL!$A$1:$E$27,2,FALSE))*HE11)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67"/>
        <v xml:space="preserve"> </v>
      </c>
      <c r="HJ11" s="169">
        <f t="shared" si="68"/>
        <v>0</v>
      </c>
      <c r="HK11" s="170" t="str">
        <f t="shared" si="69"/>
        <v xml:space="preserve"> </v>
      </c>
      <c r="HM11" s="166">
        <v>28</v>
      </c>
      <c r="HN11" s="225">
        <v>28</v>
      </c>
      <c r="HO11" s="167" t="str">
        <f>IF(HQ11=0," ",VLOOKUP(HQ11,PROTOKOL!$A:$F,6,FALSE))</f>
        <v>WENZLER FFC MIX</v>
      </c>
      <c r="HP11" s="43">
        <v>110</v>
      </c>
      <c r="HQ11" s="43">
        <v>7</v>
      </c>
      <c r="HR11" s="43">
        <v>7.5</v>
      </c>
      <c r="HS11" s="42">
        <f>IF(HQ11=0," ",(VLOOKUP(HQ11,PROTOKOL!$A$1:$E$27,2,FALSE))*HR11)</f>
        <v>72</v>
      </c>
      <c r="HT11" s="168">
        <f t="shared" si="20"/>
        <v>38</v>
      </c>
      <c r="HU11" s="205">
        <f>IF(HQ11=0," ",VLOOKUP(HQ11,PROTOKOL!$A:$E,5,FALSE))</f>
        <v>0.9462643092105264</v>
      </c>
      <c r="HV11" s="169" t="s">
        <v>116</v>
      </c>
      <c r="HW11" s="170">
        <f t="shared" si="70"/>
        <v>35.958043750000002</v>
      </c>
      <c r="HX11" s="210" t="str">
        <f>IF(HZ11=0," ",VLOOKUP(HZ11,PROTOKOL!$A:$F,6,FALSE))</f>
        <v>VİTRA CLEAN</v>
      </c>
      <c r="HY11" s="43">
        <v>30</v>
      </c>
      <c r="HZ11" s="43">
        <v>8</v>
      </c>
      <c r="IA11" s="43">
        <v>2.5</v>
      </c>
      <c r="IB11" s="91">
        <f>IF(HZ11=0," ",(VLOOKUP(HZ11,PROTOKOL!$A$1:$E$27,2,FALSE))*IA11)</f>
        <v>19.666666666666664</v>
      </c>
      <c r="IC11" s="168">
        <f t="shared" si="21"/>
        <v>10.333333333333336</v>
      </c>
      <c r="ID11" s="169">
        <f>IF(HZ11=0," ",VLOOKUP(HZ11,PROTOKOL!$A:$E,5,FALSE))</f>
        <v>1.1599368951612903</v>
      </c>
      <c r="IE11" s="205">
        <f t="shared" si="71"/>
        <v>11.986014583333336</v>
      </c>
      <c r="IF11" s="169">
        <f t="shared" si="72"/>
        <v>5</v>
      </c>
      <c r="IG11" s="170">
        <f t="shared" si="73"/>
        <v>23.972029166666672</v>
      </c>
      <c r="II11" s="166">
        <v>28</v>
      </c>
      <c r="IJ11" s="225">
        <v>28</v>
      </c>
      <c r="IK11" s="167" t="str">
        <f>IF(IM11=0," ",VLOOKUP(IM11,PROTOKOL!$A:$F,6,FALSE))</f>
        <v>WENZLER CNC FFC</v>
      </c>
      <c r="IL11" s="43">
        <v>65</v>
      </c>
      <c r="IM11" s="43">
        <v>11</v>
      </c>
      <c r="IN11" s="43">
        <v>7.5</v>
      </c>
      <c r="IO11" s="42">
        <f>IF(IM11=0," ",(VLOOKUP(IM11,PROTOKOL!$A$1:$E$27,2,FALSE))*IN11)</f>
        <v>82</v>
      </c>
      <c r="IP11" s="168">
        <f t="shared" si="22"/>
        <v>-17</v>
      </c>
      <c r="IQ11" s="205">
        <f>IF(IM11=0," ",VLOOKUP(IM11,PROTOKOL!$A:$E,5,FALSE))</f>
        <v>0.83623357558139522</v>
      </c>
      <c r="IR11" s="169" t="s">
        <v>116</v>
      </c>
      <c r="IS11" s="170">
        <f t="shared" si="74"/>
        <v>-14.215970784883719</v>
      </c>
      <c r="IT11" s="210" t="str">
        <f>IF(IV11=0," ",VLOOKUP(IV11,PROTOKOL!$A:$F,6,FALSE))</f>
        <v>WENZLER CNC FFC</v>
      </c>
      <c r="IU11" s="43">
        <v>32</v>
      </c>
      <c r="IV11" s="43">
        <v>11</v>
      </c>
      <c r="IW11" s="43">
        <v>3.5</v>
      </c>
      <c r="IX11" s="91">
        <f>IF(IV11=0," ",(VLOOKUP(IV11,PROTOKOL!$A$1:$E$27,2,FALSE))*IW11)</f>
        <v>38.266666666666666</v>
      </c>
      <c r="IY11" s="168">
        <f t="shared" si="23"/>
        <v>-6.2666666666666657</v>
      </c>
      <c r="IZ11" s="169">
        <f>IF(IV11=0," ",VLOOKUP(IV11,PROTOKOL!$A:$E,5,FALSE))</f>
        <v>0.83623357558139522</v>
      </c>
      <c r="JA11" s="205">
        <f t="shared" si="75"/>
        <v>-5.2403970736434093</v>
      </c>
      <c r="JB11" s="169">
        <f t="shared" si="76"/>
        <v>7</v>
      </c>
      <c r="JC11" s="170">
        <f t="shared" si="77"/>
        <v>-10.480794147286819</v>
      </c>
      <c r="JE11" s="166">
        <v>28</v>
      </c>
      <c r="JF11" s="225">
        <v>28</v>
      </c>
      <c r="JG11" s="167" t="str">
        <f>IF(JI11=0," ",VLOOKUP(JI11,PROTOKOL!$A:$F,6,FALSE))</f>
        <v>PANTOGRAF FFC</v>
      </c>
      <c r="JH11" s="43">
        <v>125</v>
      </c>
      <c r="JI11" s="43">
        <v>9</v>
      </c>
      <c r="JJ11" s="43">
        <v>7.5</v>
      </c>
      <c r="JK11" s="42">
        <f>IF(JI11=0," ",(VLOOKUP(JI11,PROTOKOL!$A$1:$E$27,2,FALSE))*JJ11)</f>
        <v>78</v>
      </c>
      <c r="JL11" s="168">
        <f t="shared" si="24"/>
        <v>47</v>
      </c>
      <c r="JM11" s="205">
        <f>IF(JI11=0," ",VLOOKUP(JI11,PROTOKOL!$A:$E,5,FALSE))</f>
        <v>0.8561438988095238</v>
      </c>
      <c r="JN11" s="169" t="s">
        <v>116</v>
      </c>
      <c r="JO11" s="170">
        <f t="shared" si="78"/>
        <v>40.238763244047618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",(VLOOKUP(JR11,PROTOKOL!$A$1:$E$27,2,FALSE))*JS11)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79"/>
        <v xml:space="preserve"> </v>
      </c>
      <c r="JX11" s="169">
        <f t="shared" si="80"/>
        <v>0</v>
      </c>
      <c r="JY11" s="170" t="str">
        <f t="shared" si="81"/>
        <v xml:space="preserve"> </v>
      </c>
      <c r="KA11" s="166">
        <v>28</v>
      </c>
      <c r="KB11" s="225">
        <v>28</v>
      </c>
      <c r="KC11" s="167" t="str">
        <f>IF(KE11=0," ",VLOOKUP(KE11,PROTOKOL!$A:$F,6,FALSE))</f>
        <v>WENZLER CNC DUŞ</v>
      </c>
      <c r="KD11" s="43">
        <v>65</v>
      </c>
      <c r="KE11" s="43">
        <v>12</v>
      </c>
      <c r="KF11" s="43">
        <v>7.5</v>
      </c>
      <c r="KG11" s="42">
        <f>IF(KE11=0," ",(VLOOKUP(KE11,PROTOKOL!$A$1:$E$27,2,FALSE))*KF11)</f>
        <v>43</v>
      </c>
      <c r="KH11" s="168">
        <f t="shared" si="26"/>
        <v>22</v>
      </c>
      <c r="KI11" s="205">
        <f>IF(KE11=0," ",VLOOKUP(KE11,PROTOKOL!$A:$E,5,FALSE))</f>
        <v>1.6344565340909094</v>
      </c>
      <c r="KJ11" s="169" t="s">
        <v>116</v>
      </c>
      <c r="KK11" s="170">
        <f t="shared" si="82"/>
        <v>35.958043750000009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",(VLOOKUP(KN11,PROTOKOL!$A$1:$E$27,2,FALSE))*KO11)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83"/>
        <v xml:space="preserve"> </v>
      </c>
      <c r="KT11" s="169">
        <f t="shared" si="84"/>
        <v>0</v>
      </c>
      <c r="KU11" s="170" t="str">
        <f t="shared" si="85"/>
        <v xml:space="preserve"> </v>
      </c>
      <c r="KW11" s="166">
        <v>28</v>
      </c>
      <c r="KX11" s="225">
        <v>28</v>
      </c>
      <c r="KY11" s="167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",(VLOOKUP(LA11,PROTOKOL!$A$1:$E$27,2,FALSE))*LB11)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/>
      <c r="LG11" s="170" t="str">
        <f t="shared" si="8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",(VLOOKUP(LJ11,PROTOKOL!$A$1:$E$27,2,FALSE))*LK11)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87"/>
        <v xml:space="preserve"> </v>
      </c>
      <c r="LP11" s="169">
        <f t="shared" si="88"/>
        <v>0</v>
      </c>
      <c r="LQ11" s="170" t="str">
        <f t="shared" si="89"/>
        <v xml:space="preserve"> </v>
      </c>
    </row>
    <row r="12" spans="1:329" ht="13.8">
      <c r="A12" s="166">
        <v>28</v>
      </c>
      <c r="B12" s="226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",(VLOOKUP(E12,PROTOKOL!$A$1:$E$27,2,FALSE))*F12)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 t="s">
        <v>116</v>
      </c>
      <c r="K12" s="170" t="str">
        <f t="shared" si="3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",(VLOOKUP(N12,PROTOKOL!$A$1:$E$27,2,FALSE))*O12)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31"/>
        <v xml:space="preserve"> </v>
      </c>
      <c r="T12" s="169">
        <f t="shared" si="32"/>
        <v>0</v>
      </c>
      <c r="U12" s="170" t="str">
        <f t="shared" si="33"/>
        <v xml:space="preserve"> </v>
      </c>
      <c r="W12" s="166">
        <v>28</v>
      </c>
      <c r="X12" s="226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",(VLOOKUP(AA12,PROTOKOL!$A$1:$E$27,2,FALSE))*AB12)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/>
      <c r="AG12" s="170" t="str">
        <f t="shared" si="3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",(VLOOKUP(AJ12,PROTOKOL!$A$1:$E$27,2,FALSE))*AK12)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35"/>
        <v xml:space="preserve"> </v>
      </c>
      <c r="AP12" s="169">
        <f t="shared" si="36"/>
        <v>0</v>
      </c>
      <c r="AQ12" s="170" t="str">
        <f t="shared" si="37"/>
        <v xml:space="preserve"> </v>
      </c>
      <c r="AS12" s="166">
        <v>28</v>
      </c>
      <c r="AT12" s="226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",(VLOOKUP(AW12,PROTOKOL!$A$1:$E$27,2,FALSE))*AX12)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 t="s">
        <v>116</v>
      </c>
      <c r="BC12" s="170" t="str">
        <f t="shared" si="3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",(VLOOKUP(BF12,PROTOKOL!$A$1:$E$27,2,FALSE))*BG12)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39"/>
        <v xml:space="preserve"> </v>
      </c>
      <c r="BL12" s="169">
        <f t="shared" si="40"/>
        <v>0</v>
      </c>
      <c r="BM12" s="170" t="str">
        <f t="shared" si="41"/>
        <v xml:space="preserve"> </v>
      </c>
      <c r="BO12" s="166">
        <v>28</v>
      </c>
      <c r="BP12" s="226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",(VLOOKUP(BS12,PROTOKOL!$A$1:$E$27,2,FALSE))*BT12)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 t="s">
        <v>116</v>
      </c>
      <c r="BY12" s="170" t="str">
        <f t="shared" si="4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",(VLOOKUP(CB12,PROTOKOL!$A$1:$E$27,2,FALSE))*CC12)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43"/>
        <v xml:space="preserve"> </v>
      </c>
      <c r="CH12" s="169">
        <f t="shared" si="44"/>
        <v>0</v>
      </c>
      <c r="CI12" s="170" t="str">
        <f t="shared" si="45"/>
        <v xml:space="preserve"> </v>
      </c>
      <c r="CK12" s="166">
        <v>28</v>
      </c>
      <c r="CL12" s="226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",(VLOOKUP(CO12,PROTOKOL!$A$1:$E$27,2,FALSE))*CP12)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 t="s">
        <v>116</v>
      </c>
      <c r="CU12" s="170" t="str">
        <f t="shared" si="4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",(VLOOKUP(CX12,PROTOKOL!$A$1:$E$27,2,FALSE))*CY12)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47"/>
        <v xml:space="preserve"> </v>
      </c>
      <c r="DD12" s="169">
        <f t="shared" si="48"/>
        <v>0</v>
      </c>
      <c r="DE12" s="170" t="str">
        <f t="shared" si="49"/>
        <v xml:space="preserve"> </v>
      </c>
      <c r="DG12" s="166">
        <v>28</v>
      </c>
      <c r="DH12" s="226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",(VLOOKUP(DK12,PROTOKOL!$A$1:$E$27,2,FALSE))*DL12)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 t="s">
        <v>116</v>
      </c>
      <c r="DQ12" s="170" t="str">
        <f t="shared" si="5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",(VLOOKUP(DT12,PROTOKOL!$A$1:$E$27,2,FALSE))*DU12)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51"/>
        <v xml:space="preserve"> </v>
      </c>
      <c r="DZ12" s="169">
        <f t="shared" si="52"/>
        <v>0</v>
      </c>
      <c r="EA12" s="170" t="str">
        <f t="shared" si="53"/>
        <v xml:space="preserve"> </v>
      </c>
      <c r="EC12" s="166">
        <v>28</v>
      </c>
      <c r="ED12" s="226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",(VLOOKUP(EG12,PROTOKOL!$A$1:$E$27,2,FALSE))*EH12)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 t="s">
        <v>116</v>
      </c>
      <c r="EM12" s="170" t="str">
        <f t="shared" si="5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",(VLOOKUP(EP12,PROTOKOL!$A$1:$E$27,2,FALSE))*EQ12)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55"/>
        <v xml:space="preserve"> </v>
      </c>
      <c r="EV12" s="169">
        <f t="shared" si="56"/>
        <v>0</v>
      </c>
      <c r="EW12" s="170" t="str">
        <f t="shared" si="57"/>
        <v xml:space="preserve"> </v>
      </c>
      <c r="EY12" s="166">
        <v>28</v>
      </c>
      <c r="EZ12" s="226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",(VLOOKUP(FC12,PROTOKOL!$A$1:$E$27,2,FALSE))*FD12)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 t="s">
        <v>116</v>
      </c>
      <c r="FI12" s="170" t="str">
        <f t="shared" si="5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",(VLOOKUP(FL12,PROTOKOL!$A$1:$E$27,2,FALSE))*FM12)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59"/>
        <v xml:space="preserve"> </v>
      </c>
      <c r="FR12" s="169">
        <f t="shared" si="60"/>
        <v>0</v>
      </c>
      <c r="FS12" s="170" t="str">
        <f t="shared" si="61"/>
        <v xml:space="preserve"> </v>
      </c>
      <c r="FU12" s="166">
        <v>28</v>
      </c>
      <c r="FV12" s="226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",(VLOOKUP(FY12,PROTOKOL!$A$1:$E$27,2,FALSE))*FZ12)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 t="s">
        <v>116</v>
      </c>
      <c r="GE12" s="170" t="str">
        <f t="shared" si="6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",(VLOOKUP(GH12,PROTOKOL!$A$1:$E$27,2,FALSE))*GI12)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63"/>
        <v xml:space="preserve"> </v>
      </c>
      <c r="GN12" s="169">
        <f t="shared" si="64"/>
        <v>0</v>
      </c>
      <c r="GO12" s="170" t="str">
        <f t="shared" si="65"/>
        <v xml:space="preserve"> </v>
      </c>
      <c r="GQ12" s="166">
        <v>28</v>
      </c>
      <c r="GR12" s="226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",(VLOOKUP(GU12,PROTOKOL!$A$1:$E$27,2,FALSE))*GV12)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 t="s">
        <v>116</v>
      </c>
      <c r="HA12" s="170" t="str">
        <f t="shared" si="6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",(VLOOKUP(HD12,PROTOKOL!$A$1:$E$27,2,FALSE))*HE12)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67"/>
        <v xml:space="preserve"> </v>
      </c>
      <c r="HJ12" s="169">
        <f t="shared" si="68"/>
        <v>0</v>
      </c>
      <c r="HK12" s="170" t="str">
        <f t="shared" si="69"/>
        <v xml:space="preserve"> </v>
      </c>
      <c r="HM12" s="166">
        <v>28</v>
      </c>
      <c r="HN12" s="226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",(VLOOKUP(HQ12,PROTOKOL!$A$1:$E$27,2,FALSE))*HR12)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 t="s">
        <v>116</v>
      </c>
      <c r="HW12" s="170" t="str">
        <f t="shared" si="7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",(VLOOKUP(HZ12,PROTOKOL!$A$1:$E$27,2,FALSE))*IA12)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71"/>
        <v xml:space="preserve"> </v>
      </c>
      <c r="IF12" s="169">
        <f t="shared" si="72"/>
        <v>0</v>
      </c>
      <c r="IG12" s="170" t="str">
        <f t="shared" si="73"/>
        <v xml:space="preserve"> </v>
      </c>
      <c r="II12" s="166">
        <v>28</v>
      </c>
      <c r="IJ12" s="226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",(VLOOKUP(IM12,PROTOKOL!$A$1:$E$27,2,FALSE))*IN12)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 t="s">
        <v>116</v>
      </c>
      <c r="IS12" s="170" t="str">
        <f t="shared" si="7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",(VLOOKUP(IV12,PROTOKOL!$A$1:$E$27,2,FALSE))*IW12)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75"/>
        <v xml:space="preserve"> </v>
      </c>
      <c r="JB12" s="169">
        <f t="shared" si="76"/>
        <v>0</v>
      </c>
      <c r="JC12" s="170" t="str">
        <f t="shared" si="77"/>
        <v xml:space="preserve"> </v>
      </c>
      <c r="JE12" s="166">
        <v>28</v>
      </c>
      <c r="JF12" s="226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",(VLOOKUP(JI12,PROTOKOL!$A$1:$E$27,2,FALSE))*JJ12)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 t="s">
        <v>116</v>
      </c>
      <c r="JO12" s="170" t="str">
        <f t="shared" si="7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",(VLOOKUP(JR12,PROTOKOL!$A$1:$E$27,2,FALSE))*JS12)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79"/>
        <v xml:space="preserve"> </v>
      </c>
      <c r="JX12" s="169">
        <f t="shared" si="80"/>
        <v>0</v>
      </c>
      <c r="JY12" s="170" t="str">
        <f t="shared" si="81"/>
        <v xml:space="preserve"> </v>
      </c>
      <c r="KA12" s="166">
        <v>28</v>
      </c>
      <c r="KB12" s="226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",(VLOOKUP(KE12,PROTOKOL!$A$1:$E$27,2,FALSE))*KF12)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 t="s">
        <v>116</v>
      </c>
      <c r="KK12" s="170" t="str">
        <f t="shared" si="8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",(VLOOKUP(KN12,PROTOKOL!$A$1:$E$27,2,FALSE))*KO12)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83"/>
        <v xml:space="preserve"> </v>
      </c>
      <c r="KT12" s="169">
        <f t="shared" si="84"/>
        <v>0</v>
      </c>
      <c r="KU12" s="170" t="str">
        <f t="shared" si="85"/>
        <v xml:space="preserve"> </v>
      </c>
      <c r="KW12" s="166">
        <v>28</v>
      </c>
      <c r="KX12" s="226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",(VLOOKUP(LA12,PROTOKOL!$A$1:$E$27,2,FALSE))*LB12)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/>
      <c r="LG12" s="170" t="str">
        <f t="shared" si="8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",(VLOOKUP(LJ12,PROTOKOL!$A$1:$E$27,2,FALSE))*LK12)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87"/>
        <v xml:space="preserve"> </v>
      </c>
      <c r="LP12" s="169">
        <f t="shared" si="88"/>
        <v>0</v>
      </c>
      <c r="LQ12" s="170" t="str">
        <f t="shared" si="89"/>
        <v xml:space="preserve"> </v>
      </c>
    </row>
    <row r="13" spans="1:329" ht="13.8">
      <c r="A13" s="166">
        <v>28</v>
      </c>
      <c r="B13" s="227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",(VLOOKUP(E13,PROTOKOL!$A$1:$E$27,2,FALSE))*F13)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 t="s">
        <v>116</v>
      </c>
      <c r="K13" s="170" t="str">
        <f t="shared" si="3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",(VLOOKUP(N13,PROTOKOL!$A$1:$E$27,2,FALSE))*O13)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31"/>
        <v xml:space="preserve"> </v>
      </c>
      <c r="T13" s="169">
        <f t="shared" si="32"/>
        <v>0</v>
      </c>
      <c r="U13" s="170" t="str">
        <f t="shared" si="33"/>
        <v xml:space="preserve"> </v>
      </c>
      <c r="W13" s="166">
        <v>28</v>
      </c>
      <c r="X13" s="227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",(VLOOKUP(AA13,PROTOKOL!$A$1:$E$27,2,FALSE))*AB13)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/>
      <c r="AG13" s="170" t="str">
        <f t="shared" si="3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",(VLOOKUP(AJ13,PROTOKOL!$A$1:$E$27,2,FALSE))*AK13)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35"/>
        <v xml:space="preserve"> </v>
      </c>
      <c r="AP13" s="169">
        <f t="shared" si="36"/>
        <v>0</v>
      </c>
      <c r="AQ13" s="170" t="str">
        <f t="shared" si="37"/>
        <v xml:space="preserve"> </v>
      </c>
      <c r="AS13" s="166">
        <v>28</v>
      </c>
      <c r="AT13" s="227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",(VLOOKUP(AW13,PROTOKOL!$A$1:$E$27,2,FALSE))*AX13)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 t="s">
        <v>116</v>
      </c>
      <c r="BC13" s="170" t="str">
        <f t="shared" si="3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",(VLOOKUP(BF13,PROTOKOL!$A$1:$E$27,2,FALSE))*BG13)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39"/>
        <v xml:space="preserve"> </v>
      </c>
      <c r="BL13" s="169">
        <f t="shared" si="40"/>
        <v>0</v>
      </c>
      <c r="BM13" s="170" t="str">
        <f t="shared" si="41"/>
        <v xml:space="preserve"> </v>
      </c>
      <c r="BO13" s="166">
        <v>28</v>
      </c>
      <c r="BP13" s="227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",(VLOOKUP(BS13,PROTOKOL!$A$1:$E$27,2,FALSE))*BT13)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 t="s">
        <v>116</v>
      </c>
      <c r="BY13" s="170" t="str">
        <f t="shared" si="4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",(VLOOKUP(CB13,PROTOKOL!$A$1:$E$27,2,FALSE))*CC13)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43"/>
        <v xml:space="preserve"> </v>
      </c>
      <c r="CH13" s="169">
        <f t="shared" si="44"/>
        <v>0</v>
      </c>
      <c r="CI13" s="170" t="str">
        <f t="shared" si="45"/>
        <v xml:space="preserve"> </v>
      </c>
      <c r="CK13" s="166">
        <v>28</v>
      </c>
      <c r="CL13" s="227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",(VLOOKUP(CO13,PROTOKOL!$A$1:$E$27,2,FALSE))*CP13)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 t="s">
        <v>116</v>
      </c>
      <c r="CU13" s="170" t="str">
        <f t="shared" si="4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",(VLOOKUP(CX13,PROTOKOL!$A$1:$E$27,2,FALSE))*CY13)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47"/>
        <v xml:space="preserve"> </v>
      </c>
      <c r="DD13" s="169">
        <f t="shared" si="48"/>
        <v>0</v>
      </c>
      <c r="DE13" s="170" t="str">
        <f t="shared" si="49"/>
        <v xml:space="preserve"> </v>
      </c>
      <c r="DG13" s="166">
        <v>28</v>
      </c>
      <c r="DH13" s="227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",(VLOOKUP(DK13,PROTOKOL!$A$1:$E$27,2,FALSE))*DL13)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 t="s">
        <v>116</v>
      </c>
      <c r="DQ13" s="170" t="str">
        <f t="shared" si="5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",(VLOOKUP(DT13,PROTOKOL!$A$1:$E$27,2,FALSE))*DU13)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51"/>
        <v xml:space="preserve"> </v>
      </c>
      <c r="DZ13" s="169">
        <f t="shared" si="52"/>
        <v>0</v>
      </c>
      <c r="EA13" s="170" t="str">
        <f t="shared" si="53"/>
        <v xml:space="preserve"> </v>
      </c>
      <c r="EC13" s="166">
        <v>28</v>
      </c>
      <c r="ED13" s="227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",(VLOOKUP(EG13,PROTOKOL!$A$1:$E$27,2,FALSE))*EH13)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 t="s">
        <v>116</v>
      </c>
      <c r="EM13" s="170" t="str">
        <f t="shared" si="5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",(VLOOKUP(EP13,PROTOKOL!$A$1:$E$27,2,FALSE))*EQ13)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55"/>
        <v xml:space="preserve"> </v>
      </c>
      <c r="EV13" s="169">
        <f t="shared" si="56"/>
        <v>0</v>
      </c>
      <c r="EW13" s="170" t="str">
        <f t="shared" si="57"/>
        <v xml:space="preserve"> </v>
      </c>
      <c r="EY13" s="166">
        <v>28</v>
      </c>
      <c r="EZ13" s="227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",(VLOOKUP(FC13,PROTOKOL!$A$1:$E$27,2,FALSE))*FD13)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 t="s">
        <v>116</v>
      </c>
      <c r="FI13" s="170" t="str">
        <f t="shared" si="5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",(VLOOKUP(FL13,PROTOKOL!$A$1:$E$27,2,FALSE))*FM13)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59"/>
        <v xml:space="preserve"> </v>
      </c>
      <c r="FR13" s="169">
        <f t="shared" si="60"/>
        <v>0</v>
      </c>
      <c r="FS13" s="170" t="str">
        <f t="shared" si="61"/>
        <v xml:space="preserve"> </v>
      </c>
      <c r="FU13" s="166">
        <v>28</v>
      </c>
      <c r="FV13" s="227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",(VLOOKUP(FY13,PROTOKOL!$A$1:$E$27,2,FALSE))*FZ13)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 t="s">
        <v>116</v>
      </c>
      <c r="GE13" s="170" t="str">
        <f t="shared" si="6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",(VLOOKUP(GH13,PROTOKOL!$A$1:$E$27,2,FALSE))*GI13)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63"/>
        <v xml:space="preserve"> </v>
      </c>
      <c r="GN13" s="169">
        <f t="shared" si="64"/>
        <v>0</v>
      </c>
      <c r="GO13" s="170" t="str">
        <f t="shared" si="65"/>
        <v xml:space="preserve"> </v>
      </c>
      <c r="GQ13" s="166">
        <v>28</v>
      </c>
      <c r="GR13" s="227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",(VLOOKUP(GU13,PROTOKOL!$A$1:$E$27,2,FALSE))*GV13)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 t="s">
        <v>116</v>
      </c>
      <c r="HA13" s="170" t="str">
        <f t="shared" si="6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",(VLOOKUP(HD13,PROTOKOL!$A$1:$E$27,2,FALSE))*HE13)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67"/>
        <v xml:space="preserve"> </v>
      </c>
      <c r="HJ13" s="169">
        <f t="shared" si="68"/>
        <v>0</v>
      </c>
      <c r="HK13" s="170" t="str">
        <f t="shared" si="69"/>
        <v xml:space="preserve"> </v>
      </c>
      <c r="HM13" s="166">
        <v>28</v>
      </c>
      <c r="HN13" s="227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",(VLOOKUP(HQ13,PROTOKOL!$A$1:$E$27,2,FALSE))*HR13)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 t="s">
        <v>116</v>
      </c>
      <c r="HW13" s="170" t="str">
        <f t="shared" si="7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",(VLOOKUP(HZ13,PROTOKOL!$A$1:$E$27,2,FALSE))*IA13)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71"/>
        <v xml:space="preserve"> </v>
      </c>
      <c r="IF13" s="169">
        <f t="shared" si="72"/>
        <v>0</v>
      </c>
      <c r="IG13" s="170" t="str">
        <f t="shared" si="73"/>
        <v xml:space="preserve"> </v>
      </c>
      <c r="II13" s="166">
        <v>28</v>
      </c>
      <c r="IJ13" s="227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",(VLOOKUP(IM13,PROTOKOL!$A$1:$E$27,2,FALSE))*IN13)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 t="s">
        <v>116</v>
      </c>
      <c r="IS13" s="170" t="str">
        <f t="shared" si="7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",(VLOOKUP(IV13,PROTOKOL!$A$1:$E$27,2,FALSE))*IW13)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75"/>
        <v xml:space="preserve"> </v>
      </c>
      <c r="JB13" s="169">
        <f t="shared" si="76"/>
        <v>0</v>
      </c>
      <c r="JC13" s="170" t="str">
        <f t="shared" si="77"/>
        <v xml:space="preserve"> </v>
      </c>
      <c r="JE13" s="166">
        <v>28</v>
      </c>
      <c r="JF13" s="227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",(VLOOKUP(JI13,PROTOKOL!$A$1:$E$27,2,FALSE))*JJ13)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 t="s">
        <v>116</v>
      </c>
      <c r="JO13" s="170" t="str">
        <f t="shared" si="7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",(VLOOKUP(JR13,PROTOKOL!$A$1:$E$27,2,FALSE))*JS13)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79"/>
        <v xml:space="preserve"> </v>
      </c>
      <c r="JX13" s="169">
        <f t="shared" si="80"/>
        <v>0</v>
      </c>
      <c r="JY13" s="170" t="str">
        <f t="shared" si="81"/>
        <v xml:space="preserve"> </v>
      </c>
      <c r="KA13" s="166">
        <v>28</v>
      </c>
      <c r="KB13" s="227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",(VLOOKUP(KE13,PROTOKOL!$A$1:$E$27,2,FALSE))*KF13)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 t="s">
        <v>116</v>
      </c>
      <c r="KK13" s="170" t="str">
        <f t="shared" si="8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",(VLOOKUP(KN13,PROTOKOL!$A$1:$E$27,2,FALSE))*KO13)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83"/>
        <v xml:space="preserve"> </v>
      </c>
      <c r="KT13" s="169">
        <f t="shared" si="84"/>
        <v>0</v>
      </c>
      <c r="KU13" s="170" t="str">
        <f t="shared" si="85"/>
        <v xml:space="preserve"> </v>
      </c>
      <c r="KW13" s="166">
        <v>28</v>
      </c>
      <c r="KX13" s="227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",(VLOOKUP(LA13,PROTOKOL!$A$1:$E$27,2,FALSE))*LB13)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/>
      <c r="LG13" s="170" t="str">
        <f t="shared" si="8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",(VLOOKUP(LJ13,PROTOKOL!$A$1:$E$27,2,FALSE))*LK13)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87"/>
        <v xml:space="preserve"> </v>
      </c>
      <c r="LP13" s="169">
        <f t="shared" si="88"/>
        <v>0</v>
      </c>
      <c r="LQ13" s="170" t="str">
        <f t="shared" si="89"/>
        <v xml:space="preserve"> </v>
      </c>
    </row>
    <row r="14" spans="1:329" ht="13.8">
      <c r="A14" s="166">
        <v>29</v>
      </c>
      <c r="B14" s="225">
        <v>29</v>
      </c>
      <c r="C14" s="167" t="str">
        <f>IF(E14=0," ",VLOOKUP(E14,PROTOKOL!$A:$F,6,FALSE))</f>
        <v>WENZLER CNC FFC</v>
      </c>
      <c r="D14" s="43">
        <v>67</v>
      </c>
      <c r="E14" s="43">
        <v>11</v>
      </c>
      <c r="F14" s="43">
        <v>7.5</v>
      </c>
      <c r="G14" s="42">
        <f>IF(E14=0," ",(VLOOKUP(E14,PROTOKOL!$A$1:$E$27,2,FALSE))*F14)</f>
        <v>82</v>
      </c>
      <c r="H14" s="168">
        <f t="shared" si="0"/>
        <v>-15</v>
      </c>
      <c r="I14" s="205">
        <f>IF(E14=0," ",VLOOKUP(E14,PROTOKOL!$A:$E,5,FALSE))</f>
        <v>0.83623357558139522</v>
      </c>
      <c r="J14" s="169" t="s">
        <v>116</v>
      </c>
      <c r="K14" s="170">
        <f t="shared" si="30"/>
        <v>-12.543503633720928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",(VLOOKUP(N14,PROTOKOL!$A$1:$E$27,2,FALSE))*O14)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31"/>
        <v xml:space="preserve"> </v>
      </c>
      <c r="T14" s="169">
        <f t="shared" si="32"/>
        <v>0</v>
      </c>
      <c r="U14" s="170" t="str">
        <f t="shared" si="33"/>
        <v xml:space="preserve"> </v>
      </c>
      <c r="W14" s="166">
        <v>29</v>
      </c>
      <c r="X14" s="225">
        <v>29</v>
      </c>
      <c r="Y14" s="167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",(VLOOKUP(AA14,PROTOKOL!$A$1:$E$27,2,FALSE))*AB14)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/>
      <c r="AG14" s="170" t="str">
        <f t="shared" si="3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",(VLOOKUP(AJ14,PROTOKOL!$A$1:$E$27,2,FALSE))*AK14)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35"/>
        <v xml:space="preserve"> </v>
      </c>
      <c r="AP14" s="169">
        <f t="shared" si="36"/>
        <v>0</v>
      </c>
      <c r="AQ14" s="170" t="str">
        <f t="shared" si="37"/>
        <v xml:space="preserve"> </v>
      </c>
      <c r="AS14" s="166">
        <v>29</v>
      </c>
      <c r="AT14" s="225">
        <v>29</v>
      </c>
      <c r="AU14" s="167" t="str">
        <f>IF(AW14=0," ",VLOOKUP(AW14,PROTOKOL!$A:$F,6,FALSE))</f>
        <v>WENZLER CNC FFC</v>
      </c>
      <c r="AV14" s="43">
        <v>70</v>
      </c>
      <c r="AW14" s="43">
        <v>11</v>
      </c>
      <c r="AX14" s="43">
        <v>7.5</v>
      </c>
      <c r="AY14" s="42">
        <f>IF(AW14=0," ",(VLOOKUP(AW14,PROTOKOL!$A$1:$E$27,2,FALSE))*AX14)</f>
        <v>82</v>
      </c>
      <c r="AZ14" s="168">
        <f t="shared" si="4"/>
        <v>-12</v>
      </c>
      <c r="BA14" s="205">
        <f>IF(AW14=0," ",VLOOKUP(AW14,PROTOKOL!$A:$E,5,FALSE))</f>
        <v>0.83623357558139522</v>
      </c>
      <c r="BB14" s="169" t="s">
        <v>116</v>
      </c>
      <c r="BC14" s="170">
        <f t="shared" si="38"/>
        <v>-10.034802906976743</v>
      </c>
      <c r="BD14" s="210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",(VLOOKUP(BF14,PROTOKOL!$A$1:$E$27,2,FALSE))*BG14)</f>
        <v xml:space="preserve"> </v>
      </c>
      <c r="BI14" s="168" t="str">
        <f t="shared" si="5"/>
        <v xml:space="preserve"> </v>
      </c>
      <c r="BJ14" s="169" t="str">
        <f>IF(BF14=0," ",VLOOKUP(BF14,PROTOKOL!$A:$E,5,FALSE))</f>
        <v xml:space="preserve"> </v>
      </c>
      <c r="BK14" s="205" t="str">
        <f t="shared" si="39"/>
        <v xml:space="preserve"> </v>
      </c>
      <c r="BL14" s="169">
        <f t="shared" si="40"/>
        <v>0</v>
      </c>
      <c r="BM14" s="170" t="str">
        <f t="shared" si="41"/>
        <v xml:space="preserve"> </v>
      </c>
      <c r="BO14" s="166">
        <v>29</v>
      </c>
      <c r="BP14" s="225">
        <v>29</v>
      </c>
      <c r="BQ14" s="167" t="str">
        <f>IF(BS14=0," ",VLOOKUP(BS14,PROTOKOL!$A:$F,6,FALSE))</f>
        <v>VİTRA CLEAN</v>
      </c>
      <c r="BR14" s="43">
        <v>90</v>
      </c>
      <c r="BS14" s="43">
        <v>8</v>
      </c>
      <c r="BT14" s="43">
        <v>7.5</v>
      </c>
      <c r="BU14" s="42">
        <f>IF(BS14=0," ",(VLOOKUP(BS14,PROTOKOL!$A$1:$E$27,2,FALSE))*BT14)</f>
        <v>59</v>
      </c>
      <c r="BV14" s="168">
        <f t="shared" si="6"/>
        <v>31</v>
      </c>
      <c r="BW14" s="205">
        <f>IF(BS14=0," ",VLOOKUP(BS14,PROTOKOL!$A:$E,5,FALSE))</f>
        <v>1.1599368951612903</v>
      </c>
      <c r="BX14" s="169" t="s">
        <v>116</v>
      </c>
      <c r="BY14" s="170">
        <f t="shared" si="42"/>
        <v>35.958043750000002</v>
      </c>
      <c r="BZ14" s="210" t="str">
        <f>IF(CB14=0," ",VLOOKUP(CB14,PROTOKOL!$A:$F,6,FALSE))</f>
        <v>VİTRA CLEAN</v>
      </c>
      <c r="CA14" s="43">
        <v>30</v>
      </c>
      <c r="CB14" s="43">
        <v>8</v>
      </c>
      <c r="CC14" s="43">
        <v>2.5</v>
      </c>
      <c r="CD14" s="91">
        <f>IF(CB14=0," ",(VLOOKUP(CB14,PROTOKOL!$A$1:$E$27,2,FALSE))*CC14)</f>
        <v>19.666666666666664</v>
      </c>
      <c r="CE14" s="168">
        <f t="shared" si="7"/>
        <v>10.333333333333336</v>
      </c>
      <c r="CF14" s="169">
        <f>IF(CB14=0," ",VLOOKUP(CB14,PROTOKOL!$A:$E,5,FALSE))</f>
        <v>1.1599368951612903</v>
      </c>
      <c r="CG14" s="205">
        <f t="shared" si="43"/>
        <v>11.986014583333336</v>
      </c>
      <c r="CH14" s="169">
        <f t="shared" si="44"/>
        <v>5</v>
      </c>
      <c r="CI14" s="170">
        <f t="shared" si="45"/>
        <v>23.972029166666672</v>
      </c>
      <c r="CK14" s="166">
        <v>29</v>
      </c>
      <c r="CL14" s="225">
        <v>29</v>
      </c>
      <c r="CM14" s="167" t="str">
        <f>IF(CO14=0," ",VLOOKUP(CO14,PROTOKOL!$A:$F,6,FALSE))</f>
        <v>VİTRA CLEAN</v>
      </c>
      <c r="CN14" s="43">
        <v>90</v>
      </c>
      <c r="CO14" s="43">
        <v>8</v>
      </c>
      <c r="CP14" s="43">
        <v>7.5</v>
      </c>
      <c r="CQ14" s="42">
        <f>IF(CO14=0," ",(VLOOKUP(CO14,PROTOKOL!$A$1:$E$27,2,FALSE))*CP14)</f>
        <v>59</v>
      </c>
      <c r="CR14" s="168">
        <f t="shared" si="8"/>
        <v>31</v>
      </c>
      <c r="CS14" s="205">
        <f>IF(CO14=0," ",VLOOKUP(CO14,PROTOKOL!$A:$E,5,FALSE))</f>
        <v>1.1599368951612903</v>
      </c>
      <c r="CT14" s="169" t="s">
        <v>116</v>
      </c>
      <c r="CU14" s="170">
        <f t="shared" si="46"/>
        <v>35.958043750000002</v>
      </c>
      <c r="CV14" s="210" t="str">
        <f>IF(CX14=0," ",VLOOKUP(CX14,PROTOKOL!$A:$F,6,FALSE))</f>
        <v>VİTRA CLEAN</v>
      </c>
      <c r="CW14" s="43">
        <v>30</v>
      </c>
      <c r="CX14" s="43">
        <v>8</v>
      </c>
      <c r="CY14" s="43">
        <v>2.5</v>
      </c>
      <c r="CZ14" s="91">
        <f>IF(CX14=0," ",(VLOOKUP(CX14,PROTOKOL!$A$1:$E$27,2,FALSE))*CY14)</f>
        <v>19.666666666666664</v>
      </c>
      <c r="DA14" s="168">
        <f t="shared" si="9"/>
        <v>10.333333333333336</v>
      </c>
      <c r="DB14" s="169">
        <f>IF(CX14=0," ",VLOOKUP(CX14,PROTOKOL!$A:$E,5,FALSE))</f>
        <v>1.1599368951612903</v>
      </c>
      <c r="DC14" s="205">
        <f t="shared" si="47"/>
        <v>11.986014583333336</v>
      </c>
      <c r="DD14" s="169">
        <f t="shared" si="48"/>
        <v>5</v>
      </c>
      <c r="DE14" s="170">
        <f t="shared" si="49"/>
        <v>23.972029166666672</v>
      </c>
      <c r="DG14" s="166">
        <v>29</v>
      </c>
      <c r="DH14" s="225">
        <v>29</v>
      </c>
      <c r="DI14" s="167" t="s">
        <v>36</v>
      </c>
      <c r="DJ14" s="43"/>
      <c r="DK14" s="43"/>
      <c r="DL14" s="43"/>
      <c r="DM14" s="42" t="str">
        <f>IF(DK14=0," ",(VLOOKUP(DK14,PROTOKOL!$A$1:$E$27,2,FALSE))*DL14)</f>
        <v xml:space="preserve"> </v>
      </c>
      <c r="DN14" s="168" t="str">
        <f t="shared" si="10"/>
        <v xml:space="preserve"> </v>
      </c>
      <c r="DO14" s="205" t="str">
        <f>IF(DK14=0," ",VLOOKUP(DK14,PROTOKOL!$A:$E,5,FALSE))</f>
        <v xml:space="preserve"> </v>
      </c>
      <c r="DP14" s="169" t="s">
        <v>116</v>
      </c>
      <c r="DQ14" s="170" t="str">
        <f t="shared" si="50"/>
        <v xml:space="preserve"> 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",(VLOOKUP(DT14,PROTOKOL!$A$1:$E$27,2,FALSE))*DU14)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51"/>
        <v xml:space="preserve"> </v>
      </c>
      <c r="DZ14" s="169">
        <f t="shared" si="52"/>
        <v>0</v>
      </c>
      <c r="EA14" s="170" t="str">
        <f t="shared" si="53"/>
        <v xml:space="preserve"> </v>
      </c>
      <c r="EC14" s="166">
        <v>29</v>
      </c>
      <c r="ED14" s="225">
        <v>29</v>
      </c>
      <c r="EE14" s="167" t="str">
        <f>IF(EG14=0," ",VLOOKUP(EG14,PROTOKOL!$A:$F,6,FALSE))</f>
        <v>WENZLER CNC FFC</v>
      </c>
      <c r="EF14" s="43">
        <v>70</v>
      </c>
      <c r="EG14" s="43">
        <v>11</v>
      </c>
      <c r="EH14" s="43">
        <v>7.5</v>
      </c>
      <c r="EI14" s="42">
        <f>IF(EG14=0," ",(VLOOKUP(EG14,PROTOKOL!$A$1:$E$27,2,FALSE))*EH14)</f>
        <v>82</v>
      </c>
      <c r="EJ14" s="168">
        <f t="shared" si="12"/>
        <v>-12</v>
      </c>
      <c r="EK14" s="205">
        <f>IF(EG14=0," ",VLOOKUP(EG14,PROTOKOL!$A:$E,5,FALSE))</f>
        <v>0.83623357558139522</v>
      </c>
      <c r="EL14" s="169" t="s">
        <v>116</v>
      </c>
      <c r="EM14" s="170">
        <f t="shared" si="54"/>
        <v>-10.034802906976743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",(VLOOKUP(EP14,PROTOKOL!$A$1:$E$27,2,FALSE))*EQ14)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55"/>
        <v xml:space="preserve"> </v>
      </c>
      <c r="EV14" s="169">
        <f t="shared" si="56"/>
        <v>0</v>
      </c>
      <c r="EW14" s="170" t="str">
        <f t="shared" si="57"/>
        <v xml:space="preserve"> </v>
      </c>
      <c r="EY14" s="166">
        <v>29</v>
      </c>
      <c r="EZ14" s="225">
        <v>29</v>
      </c>
      <c r="FA14" s="167" t="str">
        <f>IF(FC14=0," ",VLOOKUP(FC14,PROTOKOL!$A:$F,6,FALSE))</f>
        <v>WENZLER CNC DUŞ</v>
      </c>
      <c r="FB14" s="43">
        <v>65</v>
      </c>
      <c r="FC14" s="43">
        <v>12</v>
      </c>
      <c r="FD14" s="43">
        <v>7.5</v>
      </c>
      <c r="FE14" s="42">
        <f>IF(FC14=0," ",(VLOOKUP(FC14,PROTOKOL!$A$1:$E$27,2,FALSE))*FD14)</f>
        <v>43</v>
      </c>
      <c r="FF14" s="168">
        <f t="shared" si="14"/>
        <v>22</v>
      </c>
      <c r="FG14" s="205">
        <f>IF(FC14=0," ",VLOOKUP(FC14,PROTOKOL!$A:$E,5,FALSE))</f>
        <v>1.6344565340909094</v>
      </c>
      <c r="FH14" s="169" t="s">
        <v>116</v>
      </c>
      <c r="FI14" s="170">
        <f t="shared" si="58"/>
        <v>35.958043750000009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",(VLOOKUP(FL14,PROTOKOL!$A$1:$E$27,2,FALSE))*FM14)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59"/>
        <v xml:space="preserve"> </v>
      </c>
      <c r="FR14" s="169">
        <f t="shared" si="60"/>
        <v>0</v>
      </c>
      <c r="FS14" s="170" t="str">
        <f t="shared" si="61"/>
        <v xml:space="preserve"> </v>
      </c>
      <c r="FU14" s="166">
        <v>29</v>
      </c>
      <c r="FV14" s="225">
        <v>29</v>
      </c>
      <c r="FW14" s="167" t="str">
        <f>IF(FY14=0," ",VLOOKUP(FY14,PROTOKOL!$A:$F,6,FALSE))</f>
        <v>PANTOGRAF FFC</v>
      </c>
      <c r="FX14" s="43">
        <v>120</v>
      </c>
      <c r="FY14" s="43">
        <v>9</v>
      </c>
      <c r="FZ14" s="43">
        <v>7.5</v>
      </c>
      <c r="GA14" s="42">
        <f>IF(FY14=0," ",(VLOOKUP(FY14,PROTOKOL!$A$1:$E$27,2,FALSE))*FZ14)</f>
        <v>78</v>
      </c>
      <c r="GB14" s="168">
        <f t="shared" si="16"/>
        <v>42</v>
      </c>
      <c r="GC14" s="205">
        <f>IF(FY14=0," ",VLOOKUP(FY14,PROTOKOL!$A:$E,5,FALSE))</f>
        <v>0.8561438988095238</v>
      </c>
      <c r="GD14" s="169" t="s">
        <v>116</v>
      </c>
      <c r="GE14" s="170">
        <f t="shared" si="62"/>
        <v>35.958043750000002</v>
      </c>
      <c r="GF14" s="210" t="str">
        <f>IF(GH14=0," ",VLOOKUP(GH14,PROTOKOL!$A:$F,6,FALSE))</f>
        <v>VİTRA CLEAN</v>
      </c>
      <c r="GG14" s="43">
        <v>2.5</v>
      </c>
      <c r="GH14" s="43">
        <v>8</v>
      </c>
      <c r="GI14" s="43">
        <v>30</v>
      </c>
      <c r="GJ14" s="91">
        <f>IF(GH14=0," ",(VLOOKUP(GH14,PROTOKOL!$A$1:$E$27,2,FALSE))*GI14)</f>
        <v>236</v>
      </c>
      <c r="GK14" s="168">
        <f t="shared" si="17"/>
        <v>-233.5</v>
      </c>
      <c r="GL14" s="169">
        <f>IF(GH14=0," ",VLOOKUP(GH14,PROTOKOL!$A:$E,5,FALSE))</f>
        <v>1.1599368951612903</v>
      </c>
      <c r="GM14" s="205">
        <f t="shared" si="63"/>
        <v>-270.84526502016126</v>
      </c>
      <c r="GN14" s="169">
        <f t="shared" si="64"/>
        <v>60</v>
      </c>
      <c r="GO14" s="170">
        <f t="shared" si="65"/>
        <v>-541.69053004032253</v>
      </c>
      <c r="GQ14" s="166">
        <v>29</v>
      </c>
      <c r="GR14" s="225">
        <v>29</v>
      </c>
      <c r="GS14" s="167" t="str">
        <f>IF(GU14=0," ",VLOOKUP(GU14,PROTOKOL!$A:$F,6,FALSE))</f>
        <v>WENZLER CNC FFC</v>
      </c>
      <c r="GT14" s="43">
        <v>70</v>
      </c>
      <c r="GU14" s="43">
        <v>11</v>
      </c>
      <c r="GV14" s="43">
        <v>7.5</v>
      </c>
      <c r="GW14" s="42">
        <f>IF(GU14=0," ",(VLOOKUP(GU14,PROTOKOL!$A$1:$E$27,2,FALSE))*GV14)</f>
        <v>82</v>
      </c>
      <c r="GX14" s="168">
        <f t="shared" si="18"/>
        <v>-12</v>
      </c>
      <c r="GY14" s="205">
        <f>IF(GU14=0," ",VLOOKUP(GU14,PROTOKOL!$A:$E,5,FALSE))</f>
        <v>0.83623357558139522</v>
      </c>
      <c r="GZ14" s="169" t="s">
        <v>116</v>
      </c>
      <c r="HA14" s="170">
        <f t="shared" si="66"/>
        <v>-10.034802906976743</v>
      </c>
      <c r="HB14" s="210" t="str">
        <f>IF(HD14=0," ",VLOOKUP(HD14,PROTOKOL!$A:$F,6,FALSE))</f>
        <v>WENZLER CNC FFC</v>
      </c>
      <c r="HC14" s="43">
        <v>37</v>
      </c>
      <c r="HD14" s="43">
        <v>11</v>
      </c>
      <c r="HE14" s="43">
        <v>3.5</v>
      </c>
      <c r="HF14" s="91">
        <f>IF(HD14=0," ",(VLOOKUP(HD14,PROTOKOL!$A$1:$E$27,2,FALSE))*HE14)</f>
        <v>38.266666666666666</v>
      </c>
      <c r="HG14" s="168">
        <f t="shared" si="19"/>
        <v>-1.2666666666666657</v>
      </c>
      <c r="HH14" s="169">
        <f>IF(HD14=0," ",VLOOKUP(HD14,PROTOKOL!$A:$E,5,FALSE))</f>
        <v>0.83623357558139522</v>
      </c>
      <c r="HI14" s="205">
        <f t="shared" si="67"/>
        <v>-1.059229195736433</v>
      </c>
      <c r="HJ14" s="169">
        <f t="shared" si="68"/>
        <v>7</v>
      </c>
      <c r="HK14" s="170">
        <f t="shared" si="69"/>
        <v>-2.1184583914728661</v>
      </c>
      <c r="HM14" s="166">
        <v>29</v>
      </c>
      <c r="HN14" s="225">
        <v>29</v>
      </c>
      <c r="HO14" s="167" t="str">
        <f>IF(HQ14=0," ",VLOOKUP(HQ14,PROTOKOL!$A:$F,6,FALSE))</f>
        <v>WENZLER CNC DUŞ</v>
      </c>
      <c r="HP14" s="43">
        <v>65</v>
      </c>
      <c r="HQ14" s="43">
        <v>12</v>
      </c>
      <c r="HR14" s="43">
        <v>7.5</v>
      </c>
      <c r="HS14" s="42">
        <f>IF(HQ14=0," ",(VLOOKUP(HQ14,PROTOKOL!$A$1:$E$27,2,FALSE))*HR14)</f>
        <v>43</v>
      </c>
      <c r="HT14" s="168">
        <f t="shared" si="20"/>
        <v>22</v>
      </c>
      <c r="HU14" s="205">
        <f>IF(HQ14=0," ",VLOOKUP(HQ14,PROTOKOL!$A:$E,5,FALSE))</f>
        <v>1.6344565340909094</v>
      </c>
      <c r="HV14" s="169" t="s">
        <v>116</v>
      </c>
      <c r="HW14" s="170">
        <f t="shared" si="70"/>
        <v>35.958043750000009</v>
      </c>
      <c r="HX14" s="210" t="str">
        <f>IF(HZ14=0," ",VLOOKUP(HZ14,PROTOKOL!$A:$F,6,FALSE))</f>
        <v>TEMİZLİK</v>
      </c>
      <c r="HY14" s="43"/>
      <c r="HZ14" s="43">
        <v>27</v>
      </c>
      <c r="IA14" s="43">
        <v>2.5</v>
      </c>
      <c r="IB14" s="91" t="e">
        <f>IF(HZ14=0," ",(VLOOKUP(HZ14,PROTOKOL!$A$1:$E$27,2,FALSE))*IA14)</f>
        <v>#N/A</v>
      </c>
      <c r="IC14" s="168" t="str">
        <f t="shared" si="21"/>
        <v xml:space="preserve"> </v>
      </c>
      <c r="ID14" s="169">
        <f>IF(HZ14=0," ",VLOOKUP(HZ14,PROTOKOL!$A:$E,5,FALSE))</f>
        <v>0</v>
      </c>
      <c r="IE14" s="205" t="e">
        <f t="shared" si="71"/>
        <v>#VALUE!</v>
      </c>
      <c r="IF14" s="169">
        <f t="shared" si="72"/>
        <v>5</v>
      </c>
      <c r="IG14" s="170" t="e">
        <f t="shared" si="73"/>
        <v>#VALUE!</v>
      </c>
      <c r="II14" s="166">
        <v>29</v>
      </c>
      <c r="IJ14" s="225">
        <v>29</v>
      </c>
      <c r="IK14" s="167" t="str">
        <f>IF(IM14=0," ",VLOOKUP(IM14,PROTOKOL!$A:$F,6,FALSE))</f>
        <v>ÜRÜN KONTROL</v>
      </c>
      <c r="IL14" s="43">
        <v>1</v>
      </c>
      <c r="IM14" s="43">
        <v>19</v>
      </c>
      <c r="IN14" s="43">
        <v>7.5</v>
      </c>
      <c r="IO14" s="42">
        <f>IF(IM14=0," ",(VLOOKUP(IM14,PROTOKOL!$A$1:$E$27,2,FALSE))*IN14)</f>
        <v>0</v>
      </c>
      <c r="IP14" s="168">
        <f t="shared" si="22"/>
        <v>1</v>
      </c>
      <c r="IQ14" s="205" t="e">
        <f>IF(IM14=0," ",VLOOKUP(IM14,PROTOKOL!$A:$E,5,FALSE))</f>
        <v>#DIV/0!</v>
      </c>
      <c r="IR14" s="169" t="s">
        <v>116</v>
      </c>
      <c r="IS14" s="170" t="e">
        <f>IF(IM14=0," ",(IQ14*IP14))/7.5*7.5</f>
        <v>#DIV/0!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",(VLOOKUP(IV14,PROTOKOL!$A$1:$E$27,2,FALSE))*IW14)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75"/>
        <v xml:space="preserve"> </v>
      </c>
      <c r="JB14" s="169">
        <f t="shared" si="76"/>
        <v>0</v>
      </c>
      <c r="JC14" s="170" t="str">
        <f t="shared" si="77"/>
        <v xml:space="preserve"> </v>
      </c>
      <c r="JE14" s="166">
        <v>29</v>
      </c>
      <c r="JF14" s="225">
        <v>29</v>
      </c>
      <c r="JG14" s="167" t="str">
        <f>IF(JI14=0," ",VLOOKUP(JI14,PROTOKOL!$A:$F,6,FALSE))</f>
        <v>PANTOGRAF FFC</v>
      </c>
      <c r="JH14" s="43">
        <v>125</v>
      </c>
      <c r="JI14" s="43">
        <v>9</v>
      </c>
      <c r="JJ14" s="43">
        <v>7.5</v>
      </c>
      <c r="JK14" s="42">
        <f>IF(JI14=0," ",(VLOOKUP(JI14,PROTOKOL!$A$1:$E$27,2,FALSE))*JJ14)</f>
        <v>78</v>
      </c>
      <c r="JL14" s="168">
        <f t="shared" si="24"/>
        <v>47</v>
      </c>
      <c r="JM14" s="205">
        <f>IF(JI14=0," ",VLOOKUP(JI14,PROTOKOL!$A:$E,5,FALSE))</f>
        <v>0.8561438988095238</v>
      </c>
      <c r="JN14" s="169" t="s">
        <v>116</v>
      </c>
      <c r="JO14" s="170">
        <f t="shared" si="78"/>
        <v>40.238763244047618</v>
      </c>
      <c r="JP14" s="210" t="str">
        <f>IF(JR14=0," ",VLOOKUP(JR14,PROTOKOL!$A:$F,6,FALSE))</f>
        <v>PANTOGRAF FFC</v>
      </c>
      <c r="JQ14" s="43">
        <v>70</v>
      </c>
      <c r="JR14" s="43">
        <v>9</v>
      </c>
      <c r="JS14" s="43">
        <v>3.5</v>
      </c>
      <c r="JT14" s="91">
        <f>IF(JR14=0," ",(VLOOKUP(JR14,PROTOKOL!$A$1:$E$27,2,FALSE))*JS14)</f>
        <v>36.4</v>
      </c>
      <c r="JU14" s="168">
        <f t="shared" si="25"/>
        <v>33.6</v>
      </c>
      <c r="JV14" s="169">
        <f>IF(JR14=0," ",VLOOKUP(JR14,PROTOKOL!$A:$E,5,FALSE))</f>
        <v>0.8561438988095238</v>
      </c>
      <c r="JW14" s="205">
        <f t="shared" si="79"/>
        <v>28.766435000000001</v>
      </c>
      <c r="JX14" s="169">
        <f t="shared" si="80"/>
        <v>7</v>
      </c>
      <c r="JY14" s="170">
        <f t="shared" si="81"/>
        <v>57.532870000000003</v>
      </c>
      <c r="KA14" s="166">
        <v>29</v>
      </c>
      <c r="KB14" s="225">
        <v>29</v>
      </c>
      <c r="KC14" s="167" t="str">
        <f>IF(KE14=0," ",VLOOKUP(KE14,PROTOKOL!$A:$F,6,FALSE))</f>
        <v>PANTOGRAF FFC</v>
      </c>
      <c r="KD14" s="43">
        <v>120</v>
      </c>
      <c r="KE14" s="43">
        <v>9</v>
      </c>
      <c r="KF14" s="43">
        <v>7.5</v>
      </c>
      <c r="KG14" s="42">
        <f>IF(KE14=0," ",(VLOOKUP(KE14,PROTOKOL!$A$1:$E$27,2,FALSE))*KF14)</f>
        <v>78</v>
      </c>
      <c r="KH14" s="168">
        <f t="shared" si="26"/>
        <v>42</v>
      </c>
      <c r="KI14" s="205">
        <f>IF(KE14=0," ",VLOOKUP(KE14,PROTOKOL!$A:$E,5,FALSE))</f>
        <v>0.8561438988095238</v>
      </c>
      <c r="KJ14" s="169" t="s">
        <v>116</v>
      </c>
      <c r="KK14" s="170">
        <f t="shared" si="82"/>
        <v>35.958043750000002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",(VLOOKUP(KN14,PROTOKOL!$A$1:$E$27,2,FALSE))*KO14)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83"/>
        <v xml:space="preserve"> </v>
      </c>
      <c r="KT14" s="169">
        <f t="shared" si="84"/>
        <v>0</v>
      </c>
      <c r="KU14" s="170" t="str">
        <f t="shared" si="85"/>
        <v xml:space="preserve"> </v>
      </c>
      <c r="KW14" s="166">
        <v>29</v>
      </c>
      <c r="KX14" s="225">
        <v>29</v>
      </c>
      <c r="KY14" s="167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",(VLOOKUP(LA14,PROTOKOL!$A$1:$E$27,2,FALSE))*LB14)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/>
      <c r="LG14" s="170" t="str">
        <f t="shared" si="8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",(VLOOKUP(LJ14,PROTOKOL!$A$1:$E$27,2,FALSE))*LK14)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87"/>
        <v xml:space="preserve"> </v>
      </c>
      <c r="LP14" s="169">
        <f t="shared" si="88"/>
        <v>0</v>
      </c>
      <c r="LQ14" s="170" t="str">
        <f t="shared" si="89"/>
        <v xml:space="preserve"> </v>
      </c>
    </row>
    <row r="15" spans="1:329" ht="13.8">
      <c r="A15" s="166">
        <v>29</v>
      </c>
      <c r="B15" s="226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",(VLOOKUP(E15,PROTOKOL!$A$1:$E$27,2,FALSE))*F15)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 t="s">
        <v>116</v>
      </c>
      <c r="K15" s="170" t="str">
        <f t="shared" si="3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",(VLOOKUP(N15,PROTOKOL!$A$1:$E$27,2,FALSE))*O15)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31"/>
        <v xml:space="preserve"> </v>
      </c>
      <c r="T15" s="169">
        <f t="shared" si="32"/>
        <v>0</v>
      </c>
      <c r="U15" s="170" t="str">
        <f t="shared" si="33"/>
        <v xml:space="preserve"> </v>
      </c>
      <c r="W15" s="166">
        <v>29</v>
      </c>
      <c r="X15" s="226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",(VLOOKUP(AA15,PROTOKOL!$A$1:$E$27,2,FALSE))*AB15)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/>
      <c r="AG15" s="170" t="str">
        <f t="shared" si="3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",(VLOOKUP(AJ15,PROTOKOL!$A$1:$E$27,2,FALSE))*AK15)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35"/>
        <v xml:space="preserve"> </v>
      </c>
      <c r="AP15" s="169">
        <f t="shared" si="36"/>
        <v>0</v>
      </c>
      <c r="AQ15" s="170" t="str">
        <f t="shared" si="37"/>
        <v xml:space="preserve"> </v>
      </c>
      <c r="AS15" s="166">
        <v>29</v>
      </c>
      <c r="AT15" s="226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",(VLOOKUP(AW15,PROTOKOL!$A$1:$E$27,2,FALSE))*AX15)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 t="s">
        <v>116</v>
      </c>
      <c r="BC15" s="170" t="str">
        <f t="shared" si="3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",(VLOOKUP(BF15,PROTOKOL!$A$1:$E$27,2,FALSE))*BG15)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39"/>
        <v xml:space="preserve"> </v>
      </c>
      <c r="BL15" s="169">
        <f t="shared" si="40"/>
        <v>0</v>
      </c>
      <c r="BM15" s="170" t="str">
        <f t="shared" si="41"/>
        <v xml:space="preserve"> </v>
      </c>
      <c r="BO15" s="166">
        <v>29</v>
      </c>
      <c r="BP15" s="226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",(VLOOKUP(BS15,PROTOKOL!$A$1:$E$27,2,FALSE))*BT15)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 t="s">
        <v>116</v>
      </c>
      <c r="BY15" s="170" t="str">
        <f t="shared" si="4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",(VLOOKUP(CB15,PROTOKOL!$A$1:$E$27,2,FALSE))*CC15)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43"/>
        <v xml:space="preserve"> </v>
      </c>
      <c r="CH15" s="169">
        <f t="shared" si="44"/>
        <v>0</v>
      </c>
      <c r="CI15" s="170" t="str">
        <f t="shared" si="45"/>
        <v xml:space="preserve"> </v>
      </c>
      <c r="CK15" s="166">
        <v>29</v>
      </c>
      <c r="CL15" s="226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",(VLOOKUP(CO15,PROTOKOL!$A$1:$E$27,2,FALSE))*CP15)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 t="s">
        <v>116</v>
      </c>
      <c r="CU15" s="170" t="str">
        <f t="shared" si="4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",(VLOOKUP(CX15,PROTOKOL!$A$1:$E$27,2,FALSE))*CY15)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47"/>
        <v xml:space="preserve"> </v>
      </c>
      <c r="DD15" s="169">
        <f t="shared" si="48"/>
        <v>0</v>
      </c>
      <c r="DE15" s="170" t="str">
        <f t="shared" si="49"/>
        <v xml:space="preserve"> </v>
      </c>
      <c r="DG15" s="166">
        <v>29</v>
      </c>
      <c r="DH15" s="226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",(VLOOKUP(DK15,PROTOKOL!$A$1:$E$27,2,FALSE))*DL15)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 t="s">
        <v>116</v>
      </c>
      <c r="DQ15" s="170" t="str">
        <f t="shared" si="5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",(VLOOKUP(DT15,PROTOKOL!$A$1:$E$27,2,FALSE))*DU15)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51"/>
        <v xml:space="preserve"> </v>
      </c>
      <c r="DZ15" s="169">
        <f t="shared" si="52"/>
        <v>0</v>
      </c>
      <c r="EA15" s="170" t="str">
        <f t="shared" si="53"/>
        <v xml:space="preserve"> </v>
      </c>
      <c r="EC15" s="166">
        <v>29</v>
      </c>
      <c r="ED15" s="226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",(VLOOKUP(EG15,PROTOKOL!$A$1:$E$27,2,FALSE))*EH15)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 t="s">
        <v>116</v>
      </c>
      <c r="EM15" s="170" t="str">
        <f t="shared" si="5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",(VLOOKUP(EP15,PROTOKOL!$A$1:$E$27,2,FALSE))*EQ15)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55"/>
        <v xml:space="preserve"> </v>
      </c>
      <c r="EV15" s="169">
        <f t="shared" si="56"/>
        <v>0</v>
      </c>
      <c r="EW15" s="170" t="str">
        <f t="shared" si="57"/>
        <v xml:space="preserve"> </v>
      </c>
      <c r="EY15" s="166">
        <v>29</v>
      </c>
      <c r="EZ15" s="226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",(VLOOKUP(FC15,PROTOKOL!$A$1:$E$27,2,FALSE))*FD15)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 t="s">
        <v>116</v>
      </c>
      <c r="FI15" s="170" t="str">
        <f t="shared" si="5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",(VLOOKUP(FL15,PROTOKOL!$A$1:$E$27,2,FALSE))*FM15)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59"/>
        <v xml:space="preserve"> </v>
      </c>
      <c r="FR15" s="169">
        <f t="shared" si="60"/>
        <v>0</v>
      </c>
      <c r="FS15" s="170" t="str">
        <f t="shared" si="61"/>
        <v xml:space="preserve"> </v>
      </c>
      <c r="FU15" s="166">
        <v>29</v>
      </c>
      <c r="FV15" s="226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",(VLOOKUP(FY15,PROTOKOL!$A$1:$E$27,2,FALSE))*FZ15)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 t="s">
        <v>116</v>
      </c>
      <c r="GE15" s="170" t="str">
        <f t="shared" si="6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",(VLOOKUP(GH15,PROTOKOL!$A$1:$E$27,2,FALSE))*GI15)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63"/>
        <v xml:space="preserve"> </v>
      </c>
      <c r="GN15" s="169">
        <f t="shared" si="64"/>
        <v>0</v>
      </c>
      <c r="GO15" s="170" t="str">
        <f t="shared" si="65"/>
        <v xml:space="preserve"> </v>
      </c>
      <c r="GQ15" s="166">
        <v>29</v>
      </c>
      <c r="GR15" s="226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",(VLOOKUP(GU15,PROTOKOL!$A$1:$E$27,2,FALSE))*GV15)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 t="s">
        <v>116</v>
      </c>
      <c r="HA15" s="170" t="str">
        <f t="shared" si="6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",(VLOOKUP(HD15,PROTOKOL!$A$1:$E$27,2,FALSE))*HE15)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67"/>
        <v xml:space="preserve"> </v>
      </c>
      <c r="HJ15" s="169">
        <f t="shared" si="68"/>
        <v>0</v>
      </c>
      <c r="HK15" s="170" t="str">
        <f t="shared" si="69"/>
        <v xml:space="preserve"> </v>
      </c>
      <c r="HM15" s="166">
        <v>29</v>
      </c>
      <c r="HN15" s="226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",(VLOOKUP(HQ15,PROTOKOL!$A$1:$E$27,2,FALSE))*HR15)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 t="s">
        <v>116</v>
      </c>
      <c r="HW15" s="170" t="str">
        <f t="shared" si="7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",(VLOOKUP(HZ15,PROTOKOL!$A$1:$E$27,2,FALSE))*IA15)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71"/>
        <v xml:space="preserve"> </v>
      </c>
      <c r="IF15" s="169">
        <f t="shared" si="72"/>
        <v>0</v>
      </c>
      <c r="IG15" s="170" t="str">
        <f t="shared" si="73"/>
        <v xml:space="preserve"> </v>
      </c>
      <c r="II15" s="166">
        <v>29</v>
      </c>
      <c r="IJ15" s="226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",(VLOOKUP(IM15,PROTOKOL!$A$1:$E$27,2,FALSE))*IN15)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 t="s">
        <v>116</v>
      </c>
      <c r="IS15" s="170" t="str">
        <f t="shared" si="7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",(VLOOKUP(IV15,PROTOKOL!$A$1:$E$27,2,FALSE))*IW15)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75"/>
        <v xml:space="preserve"> </v>
      </c>
      <c r="JB15" s="169">
        <f t="shared" si="76"/>
        <v>0</v>
      </c>
      <c r="JC15" s="170" t="str">
        <f t="shared" si="77"/>
        <v xml:space="preserve"> </v>
      </c>
      <c r="JE15" s="166">
        <v>29</v>
      </c>
      <c r="JF15" s="226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",(VLOOKUP(JI15,PROTOKOL!$A$1:$E$27,2,FALSE))*JJ15)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 t="s">
        <v>116</v>
      </c>
      <c r="JO15" s="170" t="str">
        <f t="shared" si="7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",(VLOOKUP(JR15,PROTOKOL!$A$1:$E$27,2,FALSE))*JS15)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79"/>
        <v xml:space="preserve"> </v>
      </c>
      <c r="JX15" s="169">
        <f t="shared" si="80"/>
        <v>0</v>
      </c>
      <c r="JY15" s="170" t="str">
        <f t="shared" si="81"/>
        <v xml:space="preserve"> </v>
      </c>
      <c r="KA15" s="166">
        <v>29</v>
      </c>
      <c r="KB15" s="226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",(VLOOKUP(KE15,PROTOKOL!$A$1:$E$27,2,FALSE))*KF15)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 t="s">
        <v>116</v>
      </c>
      <c r="KK15" s="170" t="str">
        <f t="shared" si="8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",(VLOOKUP(KN15,PROTOKOL!$A$1:$E$27,2,FALSE))*KO15)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83"/>
        <v xml:space="preserve"> </v>
      </c>
      <c r="KT15" s="169">
        <f t="shared" si="84"/>
        <v>0</v>
      </c>
      <c r="KU15" s="170" t="str">
        <f t="shared" si="85"/>
        <v xml:space="preserve"> </v>
      </c>
      <c r="KW15" s="166">
        <v>29</v>
      </c>
      <c r="KX15" s="226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",(VLOOKUP(LA15,PROTOKOL!$A$1:$E$27,2,FALSE))*LB15)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/>
      <c r="LG15" s="170" t="str">
        <f t="shared" si="8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",(VLOOKUP(LJ15,PROTOKOL!$A$1:$E$27,2,FALSE))*LK15)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87"/>
        <v xml:space="preserve"> </v>
      </c>
      <c r="LP15" s="169">
        <f t="shared" si="88"/>
        <v>0</v>
      </c>
      <c r="LQ15" s="170" t="str">
        <f t="shared" si="89"/>
        <v xml:space="preserve"> </v>
      </c>
    </row>
    <row r="16" spans="1:329" ht="13.8">
      <c r="A16" s="166">
        <v>29</v>
      </c>
      <c r="B16" s="227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",(VLOOKUP(E16,PROTOKOL!$A$1:$E$27,2,FALSE))*F16)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 t="s">
        <v>116</v>
      </c>
      <c r="K16" s="170" t="str">
        <f t="shared" si="3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",(VLOOKUP(N16,PROTOKOL!$A$1:$E$27,2,FALSE))*O16)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31"/>
        <v xml:space="preserve"> </v>
      </c>
      <c r="T16" s="169">
        <f t="shared" si="32"/>
        <v>0</v>
      </c>
      <c r="U16" s="170" t="str">
        <f t="shared" si="33"/>
        <v xml:space="preserve"> </v>
      </c>
      <c r="W16" s="166">
        <v>29</v>
      </c>
      <c r="X16" s="227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",(VLOOKUP(AA16,PROTOKOL!$A$1:$E$27,2,FALSE))*AB16)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/>
      <c r="AG16" s="170" t="str">
        <f t="shared" si="3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",(VLOOKUP(AJ16,PROTOKOL!$A$1:$E$27,2,FALSE))*AK16)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35"/>
        <v xml:space="preserve"> </v>
      </c>
      <c r="AP16" s="169">
        <f t="shared" si="36"/>
        <v>0</v>
      </c>
      <c r="AQ16" s="170" t="str">
        <f t="shared" si="37"/>
        <v xml:space="preserve"> </v>
      </c>
      <c r="AS16" s="166">
        <v>29</v>
      </c>
      <c r="AT16" s="227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",(VLOOKUP(AW16,PROTOKOL!$A$1:$E$27,2,FALSE))*AX16)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 t="s">
        <v>116</v>
      </c>
      <c r="BC16" s="170" t="str">
        <f t="shared" si="3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",(VLOOKUP(BF16,PROTOKOL!$A$1:$E$27,2,FALSE))*BG16)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39"/>
        <v xml:space="preserve"> </v>
      </c>
      <c r="BL16" s="169">
        <f t="shared" si="40"/>
        <v>0</v>
      </c>
      <c r="BM16" s="170" t="str">
        <f t="shared" si="41"/>
        <v xml:space="preserve"> </v>
      </c>
      <c r="BO16" s="166">
        <v>29</v>
      </c>
      <c r="BP16" s="227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",(VLOOKUP(BS16,PROTOKOL!$A$1:$E$27,2,FALSE))*BT16)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 t="s">
        <v>116</v>
      </c>
      <c r="BY16" s="170" t="str">
        <f t="shared" si="4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",(VLOOKUP(CB16,PROTOKOL!$A$1:$E$27,2,FALSE))*CC16)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43"/>
        <v xml:space="preserve"> </v>
      </c>
      <c r="CH16" s="169">
        <f t="shared" si="44"/>
        <v>0</v>
      </c>
      <c r="CI16" s="170" t="str">
        <f t="shared" si="45"/>
        <v xml:space="preserve"> </v>
      </c>
      <c r="CK16" s="166">
        <v>29</v>
      </c>
      <c r="CL16" s="227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",(VLOOKUP(CO16,PROTOKOL!$A$1:$E$27,2,FALSE))*CP16)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 t="s">
        <v>116</v>
      </c>
      <c r="CU16" s="170" t="str">
        <f t="shared" si="4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",(VLOOKUP(CX16,PROTOKOL!$A$1:$E$27,2,FALSE))*CY16)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47"/>
        <v xml:space="preserve"> </v>
      </c>
      <c r="DD16" s="169">
        <f t="shared" si="48"/>
        <v>0</v>
      </c>
      <c r="DE16" s="170" t="str">
        <f t="shared" si="49"/>
        <v xml:space="preserve"> </v>
      </c>
      <c r="DG16" s="166">
        <v>29</v>
      </c>
      <c r="DH16" s="227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",(VLOOKUP(DK16,PROTOKOL!$A$1:$E$27,2,FALSE))*DL16)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 t="s">
        <v>116</v>
      </c>
      <c r="DQ16" s="170" t="str">
        <f t="shared" si="5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",(VLOOKUP(DT16,PROTOKOL!$A$1:$E$27,2,FALSE))*DU16)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51"/>
        <v xml:space="preserve"> </v>
      </c>
      <c r="DZ16" s="169">
        <f t="shared" si="52"/>
        <v>0</v>
      </c>
      <c r="EA16" s="170" t="str">
        <f t="shared" si="53"/>
        <v xml:space="preserve"> </v>
      </c>
      <c r="EC16" s="166">
        <v>29</v>
      </c>
      <c r="ED16" s="227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",(VLOOKUP(EG16,PROTOKOL!$A$1:$E$27,2,FALSE))*EH16)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 t="s">
        <v>116</v>
      </c>
      <c r="EM16" s="170" t="str">
        <f t="shared" si="5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",(VLOOKUP(EP16,PROTOKOL!$A$1:$E$27,2,FALSE))*EQ16)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55"/>
        <v xml:space="preserve"> </v>
      </c>
      <c r="EV16" s="169">
        <f t="shared" si="56"/>
        <v>0</v>
      </c>
      <c r="EW16" s="170" t="str">
        <f t="shared" si="57"/>
        <v xml:space="preserve"> </v>
      </c>
      <c r="EY16" s="166">
        <v>29</v>
      </c>
      <c r="EZ16" s="227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",(VLOOKUP(FC16,PROTOKOL!$A$1:$E$27,2,FALSE))*FD16)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 t="s">
        <v>116</v>
      </c>
      <c r="FI16" s="170" t="str">
        <f t="shared" si="5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",(VLOOKUP(FL16,PROTOKOL!$A$1:$E$27,2,FALSE))*FM16)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59"/>
        <v xml:space="preserve"> </v>
      </c>
      <c r="FR16" s="169">
        <f t="shared" si="60"/>
        <v>0</v>
      </c>
      <c r="FS16" s="170" t="str">
        <f t="shared" si="61"/>
        <v xml:space="preserve"> </v>
      </c>
      <c r="FU16" s="166">
        <v>29</v>
      </c>
      <c r="FV16" s="227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",(VLOOKUP(FY16,PROTOKOL!$A$1:$E$27,2,FALSE))*FZ16)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 t="s">
        <v>116</v>
      </c>
      <c r="GE16" s="170" t="str">
        <f t="shared" si="6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",(VLOOKUP(GH16,PROTOKOL!$A$1:$E$27,2,FALSE))*GI16)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63"/>
        <v xml:space="preserve"> </v>
      </c>
      <c r="GN16" s="169">
        <f t="shared" si="64"/>
        <v>0</v>
      </c>
      <c r="GO16" s="170" t="str">
        <f t="shared" si="65"/>
        <v xml:space="preserve"> </v>
      </c>
      <c r="GQ16" s="166">
        <v>29</v>
      </c>
      <c r="GR16" s="227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",(VLOOKUP(GU16,PROTOKOL!$A$1:$E$27,2,FALSE))*GV16)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 t="s">
        <v>116</v>
      </c>
      <c r="HA16" s="170" t="str">
        <f t="shared" si="6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",(VLOOKUP(HD16,PROTOKOL!$A$1:$E$27,2,FALSE))*HE16)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67"/>
        <v xml:space="preserve"> </v>
      </c>
      <c r="HJ16" s="169">
        <f t="shared" si="68"/>
        <v>0</v>
      </c>
      <c r="HK16" s="170" t="str">
        <f t="shared" si="69"/>
        <v xml:space="preserve"> </v>
      </c>
      <c r="HM16" s="166">
        <v>29</v>
      </c>
      <c r="HN16" s="227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",(VLOOKUP(HQ16,PROTOKOL!$A$1:$E$27,2,FALSE))*HR16)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 t="s">
        <v>116</v>
      </c>
      <c r="HW16" s="170" t="str">
        <f t="shared" si="7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",(VLOOKUP(HZ16,PROTOKOL!$A$1:$E$27,2,FALSE))*IA16)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71"/>
        <v xml:space="preserve"> </v>
      </c>
      <c r="IF16" s="169">
        <f t="shared" si="72"/>
        <v>0</v>
      </c>
      <c r="IG16" s="170" t="str">
        <f t="shared" si="73"/>
        <v xml:space="preserve"> </v>
      </c>
      <c r="II16" s="166">
        <v>29</v>
      </c>
      <c r="IJ16" s="227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",(VLOOKUP(IM16,PROTOKOL!$A$1:$E$27,2,FALSE))*IN16)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 t="s">
        <v>116</v>
      </c>
      <c r="IS16" s="170" t="str">
        <f t="shared" si="7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",(VLOOKUP(IV16,PROTOKOL!$A$1:$E$27,2,FALSE))*IW16)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75"/>
        <v xml:space="preserve"> </v>
      </c>
      <c r="JB16" s="169">
        <f t="shared" si="76"/>
        <v>0</v>
      </c>
      <c r="JC16" s="170" t="str">
        <f t="shared" si="77"/>
        <v xml:space="preserve"> </v>
      </c>
      <c r="JE16" s="166">
        <v>29</v>
      </c>
      <c r="JF16" s="227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",(VLOOKUP(JI16,PROTOKOL!$A$1:$E$27,2,FALSE))*JJ16)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 t="s">
        <v>116</v>
      </c>
      <c r="JO16" s="170" t="str">
        <f t="shared" si="7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",(VLOOKUP(JR16,PROTOKOL!$A$1:$E$27,2,FALSE))*JS16)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79"/>
        <v xml:space="preserve"> </v>
      </c>
      <c r="JX16" s="169">
        <f t="shared" si="80"/>
        <v>0</v>
      </c>
      <c r="JY16" s="170" t="str">
        <f t="shared" si="81"/>
        <v xml:space="preserve"> </v>
      </c>
      <c r="KA16" s="166">
        <v>29</v>
      </c>
      <c r="KB16" s="227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",(VLOOKUP(KE16,PROTOKOL!$A$1:$E$27,2,FALSE))*KF16)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 t="s">
        <v>116</v>
      </c>
      <c r="KK16" s="170" t="str">
        <f t="shared" si="8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",(VLOOKUP(KN16,PROTOKOL!$A$1:$E$27,2,FALSE))*KO16)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83"/>
        <v xml:space="preserve"> </v>
      </c>
      <c r="KT16" s="169">
        <f t="shared" si="84"/>
        <v>0</v>
      </c>
      <c r="KU16" s="170" t="str">
        <f t="shared" si="85"/>
        <v xml:space="preserve"> </v>
      </c>
      <c r="KW16" s="166">
        <v>29</v>
      </c>
      <c r="KX16" s="227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",(VLOOKUP(LA16,PROTOKOL!$A$1:$E$27,2,FALSE))*LB16)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/>
      <c r="LG16" s="170" t="str">
        <f t="shared" si="8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",(VLOOKUP(LJ16,PROTOKOL!$A$1:$E$27,2,FALSE))*LK16)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87"/>
        <v xml:space="preserve"> </v>
      </c>
      <c r="LP16" s="169">
        <f t="shared" si="88"/>
        <v>0</v>
      </c>
      <c r="LQ16" s="170" t="str">
        <f t="shared" si="89"/>
        <v xml:space="preserve"> </v>
      </c>
    </row>
    <row r="17" spans="1:329" ht="13.8">
      <c r="A17" s="166">
        <v>30</v>
      </c>
      <c r="B17" s="225">
        <v>30</v>
      </c>
      <c r="C17" s="167" t="str">
        <f>IF(E17=0," ",VLOOKUP(E17,PROTOKOL!$A:$F,6,FALSE))</f>
        <v>WENZLER FFC MIX</v>
      </c>
      <c r="D17" s="43">
        <v>110</v>
      </c>
      <c r="E17" s="43">
        <v>7</v>
      </c>
      <c r="F17" s="43">
        <v>7.5</v>
      </c>
      <c r="G17" s="42">
        <f>IF(E17=0," ",(VLOOKUP(E17,PROTOKOL!$A$1:$E$27,2,FALSE))*F17)</f>
        <v>72</v>
      </c>
      <c r="H17" s="168">
        <f t="shared" si="0"/>
        <v>38</v>
      </c>
      <c r="I17" s="205">
        <f>IF(E17=0," ",VLOOKUP(E17,PROTOKOL!$A:$E,5,FALSE))</f>
        <v>0.9462643092105264</v>
      </c>
      <c r="J17" s="169" t="s">
        <v>116</v>
      </c>
      <c r="K17" s="170">
        <f t="shared" si="30"/>
        <v>35.958043750000002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",(VLOOKUP(N17,PROTOKOL!$A$1:$E$27,2,FALSE))*O17)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32"/>
        <v>0</v>
      </c>
      <c r="U17" s="170" t="str">
        <f t="shared" si="33"/>
        <v xml:space="preserve"> </v>
      </c>
      <c r="W17" s="166">
        <v>30</v>
      </c>
      <c r="X17" s="225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",(VLOOKUP(AA17,PROTOKOL!$A$1:$E$27,2,FALSE))*AB17)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3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",(VLOOKUP(AJ17,PROTOKOL!$A$1:$E$27,2,FALSE))*AK17)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36"/>
        <v>0</v>
      </c>
      <c r="AQ17" s="170" t="str">
        <f t="shared" si="37"/>
        <v xml:space="preserve"> </v>
      </c>
      <c r="AS17" s="166">
        <v>30</v>
      </c>
      <c r="AT17" s="225">
        <v>30</v>
      </c>
      <c r="AU17" s="167" t="str">
        <f>IF(AW17=0," ",VLOOKUP(AW17,PROTOKOL!$A:$F,6,FALSE))</f>
        <v>WENZLER CNC FFC</v>
      </c>
      <c r="AV17" s="43">
        <v>67</v>
      </c>
      <c r="AW17" s="43">
        <v>11</v>
      </c>
      <c r="AX17" s="43">
        <v>7.5</v>
      </c>
      <c r="AY17" s="42">
        <f>IF(AW17=0," ",(VLOOKUP(AW17,PROTOKOL!$A$1:$E$27,2,FALSE))*AX17)</f>
        <v>82</v>
      </c>
      <c r="AZ17" s="168">
        <f t="shared" si="4"/>
        <v>-15</v>
      </c>
      <c r="BA17" s="205">
        <f>IF(AW17=0," ",VLOOKUP(AW17,PROTOKOL!$A:$E,5,FALSE))</f>
        <v>0.83623357558139522</v>
      </c>
      <c r="BB17" s="169" t="s">
        <v>116</v>
      </c>
      <c r="BC17" s="170">
        <f t="shared" si="38"/>
        <v>-12.543503633720928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",(VLOOKUP(BF17,PROTOKOL!$A$1:$E$27,2,FALSE))*BG17)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40"/>
        <v>0</v>
      </c>
      <c r="BM17" s="170" t="str">
        <f t="shared" si="41"/>
        <v xml:space="preserve"> </v>
      </c>
      <c r="BO17" s="166">
        <v>30</v>
      </c>
      <c r="BP17" s="225">
        <v>30</v>
      </c>
      <c r="BQ17" s="167" t="str">
        <f>IF(BS17=0," ",VLOOKUP(BS17,PROTOKOL!$A:$F,6,FALSE))</f>
        <v>VİTRA CLEAN</v>
      </c>
      <c r="BR17" s="43">
        <v>90</v>
      </c>
      <c r="BS17" s="43">
        <v>8</v>
      </c>
      <c r="BT17" s="43">
        <v>7.5</v>
      </c>
      <c r="BU17" s="42">
        <f>IF(BS17=0," ",(VLOOKUP(BS17,PROTOKOL!$A$1:$E$27,2,FALSE))*BT17)</f>
        <v>59</v>
      </c>
      <c r="BV17" s="168">
        <f t="shared" si="6"/>
        <v>31</v>
      </c>
      <c r="BW17" s="205">
        <f>IF(BS17=0," ",VLOOKUP(BS17,PROTOKOL!$A:$E,5,FALSE))</f>
        <v>1.1599368951612903</v>
      </c>
      <c r="BX17" s="169" t="s">
        <v>116</v>
      </c>
      <c r="BY17" s="170">
        <f t="shared" si="42"/>
        <v>35.958043750000002</v>
      </c>
      <c r="BZ17" s="210" t="str">
        <f>IF(CB17=0," ",VLOOKUP(CB17,PROTOKOL!$A:$F,6,FALSE))</f>
        <v>VİTRA CLEAN</v>
      </c>
      <c r="CA17" s="43">
        <v>30</v>
      </c>
      <c r="CB17" s="43">
        <v>8</v>
      </c>
      <c r="CC17" s="43">
        <v>2.5</v>
      </c>
      <c r="CD17" s="91">
        <f>IF(CB17=0," ",(VLOOKUP(CB17,PROTOKOL!$A$1:$E$27,2,FALSE))*CC17)</f>
        <v>19.666666666666664</v>
      </c>
      <c r="CE17" s="168">
        <f t="shared" si="7"/>
        <v>10.333333333333336</v>
      </c>
      <c r="CF17" s="169">
        <f>IF(CB17=0," ",VLOOKUP(CB17,PROTOKOL!$A:$E,5,FALSE))</f>
        <v>1.1599368951612903</v>
      </c>
      <c r="CG17" s="205">
        <f>IF(CB17=0," ",(CE17*CF17))</f>
        <v>11.986014583333336</v>
      </c>
      <c r="CH17" s="169">
        <f t="shared" si="44"/>
        <v>5</v>
      </c>
      <c r="CI17" s="170">
        <f t="shared" si="45"/>
        <v>23.972029166666672</v>
      </c>
      <c r="CK17" s="166">
        <v>30</v>
      </c>
      <c r="CL17" s="225">
        <v>30</v>
      </c>
      <c r="CM17" s="167" t="str">
        <f>IF(CO17=0," ",VLOOKUP(CO17,PROTOKOL!$A:$F,6,FALSE))</f>
        <v>VİTRA CLEAN</v>
      </c>
      <c r="CN17" s="43">
        <v>90</v>
      </c>
      <c r="CO17" s="43">
        <v>8</v>
      </c>
      <c r="CP17" s="43">
        <v>7.5</v>
      </c>
      <c r="CQ17" s="42">
        <f>IF(CO17=0," ",(VLOOKUP(CO17,PROTOKOL!$A$1:$E$27,2,FALSE))*CP17)</f>
        <v>59</v>
      </c>
      <c r="CR17" s="168">
        <f t="shared" si="8"/>
        <v>31</v>
      </c>
      <c r="CS17" s="205">
        <f>IF(CO17=0," ",VLOOKUP(CO17,PROTOKOL!$A:$E,5,FALSE))</f>
        <v>1.1599368951612903</v>
      </c>
      <c r="CT17" s="169" t="s">
        <v>116</v>
      </c>
      <c r="CU17" s="170">
        <f t="shared" si="46"/>
        <v>35.958043750000002</v>
      </c>
      <c r="CV17" s="210" t="str">
        <f>IF(CX17=0," ",VLOOKUP(CX17,PROTOKOL!$A:$F,6,FALSE))</f>
        <v>VİTRA CLEAN</v>
      </c>
      <c r="CW17" s="43">
        <v>30</v>
      </c>
      <c r="CX17" s="43">
        <v>8</v>
      </c>
      <c r="CY17" s="43">
        <v>2.5</v>
      </c>
      <c r="CZ17" s="91">
        <f>IF(CX17=0," ",(VLOOKUP(CX17,PROTOKOL!$A$1:$E$27,2,FALSE))*CY17)</f>
        <v>19.666666666666664</v>
      </c>
      <c r="DA17" s="168">
        <f t="shared" si="9"/>
        <v>10.333333333333336</v>
      </c>
      <c r="DB17" s="169">
        <f>IF(CX17=0," ",VLOOKUP(CX17,PROTOKOL!$A:$E,5,FALSE))</f>
        <v>1.1599368951612903</v>
      </c>
      <c r="DC17" s="205">
        <f>IF(CX17=0," ",(DA17*DB17))</f>
        <v>11.986014583333336</v>
      </c>
      <c r="DD17" s="169">
        <f t="shared" si="48"/>
        <v>5</v>
      </c>
      <c r="DE17" s="170">
        <f t="shared" si="49"/>
        <v>23.972029166666672</v>
      </c>
      <c r="DG17" s="166">
        <v>30</v>
      </c>
      <c r="DH17" s="225">
        <v>30</v>
      </c>
      <c r="DI17" s="167" t="str">
        <f>IF(DK17=0," ",VLOOKUP(DK17,PROTOKOL!$A:$F,6,FALSE))</f>
        <v>PANTOGRAF FFC</v>
      </c>
      <c r="DJ17" s="43">
        <v>140</v>
      </c>
      <c r="DK17" s="43">
        <v>9</v>
      </c>
      <c r="DL17" s="43">
        <v>7.5</v>
      </c>
      <c r="DM17" s="42">
        <f>IF(DK17=0," ",(VLOOKUP(DK17,PROTOKOL!$A$1:$E$27,2,FALSE))*DL17)</f>
        <v>78</v>
      </c>
      <c r="DN17" s="168">
        <f t="shared" si="10"/>
        <v>62</v>
      </c>
      <c r="DO17" s="205">
        <f>IF(DK17=0," ",VLOOKUP(DK17,PROTOKOL!$A:$E,5,FALSE))</f>
        <v>0.8561438988095238</v>
      </c>
      <c r="DP17" s="169" t="s">
        <v>116</v>
      </c>
      <c r="DQ17" s="170">
        <f t="shared" si="50"/>
        <v>53.080921726190475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",(VLOOKUP(DT17,PROTOKOL!$A$1:$E$27,2,FALSE))*DU17)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52"/>
        <v>0</v>
      </c>
      <c r="EA17" s="170" t="str">
        <f t="shared" si="53"/>
        <v xml:space="preserve"> </v>
      </c>
      <c r="EC17" s="166">
        <v>30</v>
      </c>
      <c r="ED17" s="225">
        <v>30</v>
      </c>
      <c r="EE17" s="167" t="str">
        <f>IF(EG17=0," ",VLOOKUP(EG17,PROTOKOL!$A:$F,6,FALSE))</f>
        <v>WENZLER CNC FFC</v>
      </c>
      <c r="EF17" s="43">
        <v>70</v>
      </c>
      <c r="EG17" s="43">
        <v>11</v>
      </c>
      <c r="EH17" s="43">
        <v>7.5</v>
      </c>
      <c r="EI17" s="42">
        <f>IF(EG17=0," ",(VLOOKUP(EG17,PROTOKOL!$A$1:$E$27,2,FALSE))*EH17)</f>
        <v>82</v>
      </c>
      <c r="EJ17" s="168">
        <f t="shared" si="12"/>
        <v>-12</v>
      </c>
      <c r="EK17" s="205">
        <f>IF(EG17=0," ",VLOOKUP(EG17,PROTOKOL!$A:$E,5,FALSE))</f>
        <v>0.83623357558139522</v>
      </c>
      <c r="EL17" s="169" t="s">
        <v>116</v>
      </c>
      <c r="EM17" s="170">
        <f t="shared" si="54"/>
        <v>-10.034802906976743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",(VLOOKUP(EP17,PROTOKOL!$A$1:$E$27,2,FALSE))*EQ17)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56"/>
        <v>0</v>
      </c>
      <c r="EW17" s="170" t="str">
        <f t="shared" si="57"/>
        <v xml:space="preserve"> </v>
      </c>
      <c r="EY17" s="166">
        <v>30</v>
      </c>
      <c r="EZ17" s="225">
        <v>30</v>
      </c>
      <c r="FA17" s="167" t="str">
        <f>IF(FC17=0," ",VLOOKUP(FC17,PROTOKOL!$A:$F,6,FALSE))</f>
        <v>WENZLER CNC FFC</v>
      </c>
      <c r="FB17" s="43">
        <v>65</v>
      </c>
      <c r="FC17" s="43">
        <v>11</v>
      </c>
      <c r="FD17" s="43">
        <v>7.5</v>
      </c>
      <c r="FE17" s="42">
        <f>IF(FC17=0," ",(VLOOKUP(FC17,PROTOKOL!$A$1:$E$27,2,FALSE))*FD17)</f>
        <v>82</v>
      </c>
      <c r="FF17" s="168">
        <f t="shared" si="14"/>
        <v>-17</v>
      </c>
      <c r="FG17" s="205">
        <f>IF(FC17=0," ",VLOOKUP(FC17,PROTOKOL!$A:$E,5,FALSE))</f>
        <v>0.83623357558139522</v>
      </c>
      <c r="FH17" s="169" t="s">
        <v>116</v>
      </c>
      <c r="FI17" s="170">
        <f t="shared" si="58"/>
        <v>-14.215970784883719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",(VLOOKUP(FL17,PROTOKOL!$A$1:$E$27,2,FALSE))*FM17)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60"/>
        <v>0</v>
      </c>
      <c r="FS17" s="170" t="str">
        <f t="shared" si="61"/>
        <v xml:space="preserve"> </v>
      </c>
      <c r="FU17" s="166">
        <v>30</v>
      </c>
      <c r="FV17" s="225">
        <v>30</v>
      </c>
      <c r="FW17" s="167" t="str">
        <f>IF(FY17=0," ",VLOOKUP(FY17,PROTOKOL!$A:$F,6,FALSE))</f>
        <v>WENZLER CNC FFC</v>
      </c>
      <c r="FX17" s="43">
        <v>65</v>
      </c>
      <c r="FY17" s="43">
        <v>11</v>
      </c>
      <c r="FZ17" s="43">
        <v>7.5</v>
      </c>
      <c r="GA17" s="42">
        <f>IF(FY17=0," ",(VLOOKUP(FY17,PROTOKOL!$A$1:$E$27,2,FALSE))*FZ17)</f>
        <v>82</v>
      </c>
      <c r="GB17" s="168">
        <f t="shared" si="16"/>
        <v>-17</v>
      </c>
      <c r="GC17" s="205">
        <f>IF(FY17=0," ",VLOOKUP(FY17,PROTOKOL!$A:$E,5,FALSE))</f>
        <v>0.83623357558139522</v>
      </c>
      <c r="GD17" s="169" t="s">
        <v>116</v>
      </c>
      <c r="GE17" s="170">
        <f t="shared" si="62"/>
        <v>-14.215970784883719</v>
      </c>
      <c r="GF17" s="210" t="str">
        <f>IF(GH17=0," ",VLOOKUP(GH17,PROTOKOL!$A:$F,6,FALSE))</f>
        <v>WENZLER CNC FFC</v>
      </c>
      <c r="GG17" s="43">
        <v>22</v>
      </c>
      <c r="GH17" s="43">
        <v>11</v>
      </c>
      <c r="GI17" s="43">
        <v>2.5</v>
      </c>
      <c r="GJ17" s="91">
        <f>IF(GH17=0," ",(VLOOKUP(GH17,PROTOKOL!$A$1:$E$27,2,FALSE))*GI17)</f>
        <v>27.333333333333336</v>
      </c>
      <c r="GK17" s="168">
        <f t="shared" si="17"/>
        <v>-5.3333333333333357</v>
      </c>
      <c r="GL17" s="169">
        <f>IF(GH17=0," ",VLOOKUP(GH17,PROTOKOL!$A:$E,5,FALSE))</f>
        <v>0.83623357558139522</v>
      </c>
      <c r="GM17" s="205">
        <f>IF(GH17=0," ",(GK17*GL17))</f>
        <v>-4.4599124031007769</v>
      </c>
      <c r="GN17" s="169">
        <f t="shared" si="64"/>
        <v>5</v>
      </c>
      <c r="GO17" s="170">
        <f t="shared" si="65"/>
        <v>-8.9198248062015537</v>
      </c>
      <c r="GQ17" s="166">
        <v>30</v>
      </c>
      <c r="GR17" s="225">
        <v>30</v>
      </c>
      <c r="GS17" s="167" t="str">
        <f>IF(GU17=0," ",VLOOKUP(GU17,PROTOKOL!$A:$F,6,FALSE))</f>
        <v>WENZLER CNC FFC</v>
      </c>
      <c r="GT17" s="43">
        <v>70</v>
      </c>
      <c r="GU17" s="43">
        <v>11</v>
      </c>
      <c r="GV17" s="43">
        <v>7.5</v>
      </c>
      <c r="GW17" s="42">
        <f>IF(GU17=0," ",(VLOOKUP(GU17,PROTOKOL!$A$1:$E$27,2,FALSE))*GV17)</f>
        <v>82</v>
      </c>
      <c r="GX17" s="168">
        <f t="shared" si="18"/>
        <v>-12</v>
      </c>
      <c r="GY17" s="205">
        <f>IF(GU17=0," ",VLOOKUP(GU17,PROTOKOL!$A:$E,5,FALSE))</f>
        <v>0.83623357558139522</v>
      </c>
      <c r="GZ17" s="169" t="s">
        <v>116</v>
      </c>
      <c r="HA17" s="170">
        <f t="shared" si="66"/>
        <v>-10.034802906976743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",(VLOOKUP(HD17,PROTOKOL!$A$1:$E$27,2,FALSE))*HE17)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68"/>
        <v>0</v>
      </c>
      <c r="HK17" s="170" t="str">
        <f t="shared" si="69"/>
        <v xml:space="preserve"> </v>
      </c>
      <c r="HM17" s="166">
        <v>30</v>
      </c>
      <c r="HN17" s="225">
        <v>30</v>
      </c>
      <c r="HO17" s="167" t="str">
        <f>IF(HQ17=0," ",VLOOKUP(HQ17,PROTOKOL!$A:$F,6,FALSE))</f>
        <v>PANTOGRAF FFC</v>
      </c>
      <c r="HP17" s="43">
        <v>124</v>
      </c>
      <c r="HQ17" s="43">
        <v>9</v>
      </c>
      <c r="HR17" s="43">
        <v>7.5</v>
      </c>
      <c r="HS17" s="42">
        <f>IF(HQ17=0," ",(VLOOKUP(HQ17,PROTOKOL!$A$1:$E$27,2,FALSE))*HR17)</f>
        <v>78</v>
      </c>
      <c r="HT17" s="168">
        <f t="shared" si="20"/>
        <v>46</v>
      </c>
      <c r="HU17" s="205">
        <f>IF(HQ17=0," ",VLOOKUP(HQ17,PROTOKOL!$A:$E,5,FALSE))</f>
        <v>0.8561438988095238</v>
      </c>
      <c r="HV17" s="169" t="s">
        <v>116</v>
      </c>
      <c r="HW17" s="170">
        <f t="shared" si="70"/>
        <v>39.382619345238098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",(VLOOKUP(HZ17,PROTOKOL!$A$1:$E$27,2,FALSE))*IA17)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72"/>
        <v>0</v>
      </c>
      <c r="IG17" s="170" t="str">
        <f t="shared" si="73"/>
        <v xml:space="preserve"> </v>
      </c>
      <c r="II17" s="166">
        <v>30</v>
      </c>
      <c r="IJ17" s="225">
        <v>30</v>
      </c>
      <c r="IK17" s="167" t="s">
        <v>36</v>
      </c>
      <c r="IL17" s="43"/>
      <c r="IM17" s="43"/>
      <c r="IN17" s="43"/>
      <c r="IO17" s="42" t="str">
        <f>IF(IM17=0," ",(VLOOKUP(IM17,PROTOKOL!$A$1:$E$27,2,FALSE))*IN17)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 t="s">
        <v>116</v>
      </c>
      <c r="IS17" s="170" t="str">
        <f t="shared" si="7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",(VLOOKUP(IV17,PROTOKOL!$A$1:$E$27,2,FALSE))*IW17)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76"/>
        <v>0</v>
      </c>
      <c r="JC17" s="170" t="str">
        <f t="shared" si="77"/>
        <v xml:space="preserve"> </v>
      </c>
      <c r="JE17" s="166">
        <v>30</v>
      </c>
      <c r="JF17" s="225">
        <v>30</v>
      </c>
      <c r="JG17" s="167" t="s">
        <v>36</v>
      </c>
      <c r="JH17" s="43"/>
      <c r="JI17" s="43"/>
      <c r="JJ17" s="43"/>
      <c r="JK17" s="42" t="str">
        <f>IF(JI17=0," ",(VLOOKUP(JI17,PROTOKOL!$A$1:$E$27,2,FALSE))*JJ17)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 t="s">
        <v>116</v>
      </c>
      <c r="JO17" s="170" t="str">
        <f t="shared" si="7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",(VLOOKUP(JR17,PROTOKOL!$A$1:$E$27,2,FALSE))*JS17)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80"/>
        <v>0</v>
      </c>
      <c r="JY17" s="170" t="str">
        <f t="shared" si="81"/>
        <v xml:space="preserve"> </v>
      </c>
      <c r="KA17" s="166">
        <v>30</v>
      </c>
      <c r="KB17" s="225">
        <v>30</v>
      </c>
      <c r="KC17" s="167" t="str">
        <f>IF(KE17=0," ",VLOOKUP(KE17,PROTOKOL!$A:$F,6,FALSE))</f>
        <v>WENZLER CNC FFC</v>
      </c>
      <c r="KD17" s="43">
        <v>65</v>
      </c>
      <c r="KE17" s="43">
        <v>11</v>
      </c>
      <c r="KF17" s="43">
        <v>7.5</v>
      </c>
      <c r="KG17" s="42">
        <f>IF(KE17=0," ",(VLOOKUP(KE17,PROTOKOL!$A$1:$E$27,2,FALSE))*KF17)</f>
        <v>82</v>
      </c>
      <c r="KH17" s="168">
        <f t="shared" si="26"/>
        <v>-17</v>
      </c>
      <c r="KI17" s="205">
        <f>IF(KE17=0," ",VLOOKUP(KE17,PROTOKOL!$A:$E,5,FALSE))</f>
        <v>0.83623357558139522</v>
      </c>
      <c r="KJ17" s="169" t="s">
        <v>116</v>
      </c>
      <c r="KK17" s="170">
        <f t="shared" si="82"/>
        <v>-14.215970784883719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",(VLOOKUP(KN17,PROTOKOL!$A$1:$E$27,2,FALSE))*KO17)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84"/>
        <v>0</v>
      </c>
      <c r="KU17" s="170" t="str">
        <f t="shared" si="85"/>
        <v xml:space="preserve"> </v>
      </c>
      <c r="KW17" s="166">
        <v>30</v>
      </c>
      <c r="KX17" s="225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",(VLOOKUP(LA17,PROTOKOL!$A$1:$E$27,2,FALSE))*LB17)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8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",(VLOOKUP(LJ17,PROTOKOL!$A$1:$E$27,2,FALSE))*LK17)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88"/>
        <v>0</v>
      </c>
      <c r="LQ17" s="170" t="str">
        <f t="shared" si="89"/>
        <v xml:space="preserve"> </v>
      </c>
    </row>
    <row r="18" spans="1:329" ht="13.8">
      <c r="A18" s="166">
        <v>30</v>
      </c>
      <c r="B18" s="226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",(VLOOKUP(E18,PROTOKOL!$A$1:$E$27,2,FALSE))*F18)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 t="s">
        <v>116</v>
      </c>
      <c r="K18" s="170" t="str">
        <f t="shared" si="3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",(VLOOKUP(N18,PROTOKOL!$A$1:$E$27,2,FALSE))*O18)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31"/>
        <v xml:space="preserve"> </v>
      </c>
      <c r="T18" s="169">
        <f t="shared" si="32"/>
        <v>0</v>
      </c>
      <c r="U18" s="170" t="str">
        <f t="shared" si="33"/>
        <v xml:space="preserve"> </v>
      </c>
      <c r="W18" s="166">
        <v>30</v>
      </c>
      <c r="X18" s="226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",(VLOOKUP(AA18,PROTOKOL!$A$1:$E$27,2,FALSE))*AB18)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3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",(VLOOKUP(AJ18,PROTOKOL!$A$1:$E$27,2,FALSE))*AK18)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90">IF(AJ18=0," ",(AM18*AN18))</f>
        <v xml:space="preserve"> </v>
      </c>
      <c r="AP18" s="169">
        <f t="shared" si="36"/>
        <v>0</v>
      </c>
      <c r="AQ18" s="170" t="str">
        <f t="shared" si="37"/>
        <v xml:space="preserve"> </v>
      </c>
      <c r="AS18" s="166">
        <v>30</v>
      </c>
      <c r="AT18" s="226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",(VLOOKUP(AW18,PROTOKOL!$A$1:$E$27,2,FALSE))*AX18)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 t="s">
        <v>116</v>
      </c>
      <c r="BC18" s="170" t="str">
        <f t="shared" si="3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",(VLOOKUP(BF18,PROTOKOL!$A$1:$E$27,2,FALSE))*BG18)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91">IF(BF18=0," ",(BI18*BJ18))</f>
        <v xml:space="preserve"> </v>
      </c>
      <c r="BL18" s="169">
        <f t="shared" si="40"/>
        <v>0</v>
      </c>
      <c r="BM18" s="170" t="str">
        <f t="shared" si="41"/>
        <v xml:space="preserve"> </v>
      </c>
      <c r="BO18" s="166">
        <v>30</v>
      </c>
      <c r="BP18" s="226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",(VLOOKUP(BS18,PROTOKOL!$A$1:$E$27,2,FALSE))*BT18)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 t="s">
        <v>116</v>
      </c>
      <c r="BY18" s="170" t="str">
        <f t="shared" si="4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",(VLOOKUP(CB18,PROTOKOL!$A$1:$E$27,2,FALSE))*CC18)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92">IF(CB18=0," ",(CE18*CF18))</f>
        <v xml:space="preserve"> </v>
      </c>
      <c r="CH18" s="169">
        <f t="shared" si="44"/>
        <v>0</v>
      </c>
      <c r="CI18" s="170" t="str">
        <f t="shared" si="45"/>
        <v xml:space="preserve"> </v>
      </c>
      <c r="CK18" s="166">
        <v>30</v>
      </c>
      <c r="CL18" s="226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",(VLOOKUP(CO18,PROTOKOL!$A$1:$E$27,2,FALSE))*CP18)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 t="s">
        <v>116</v>
      </c>
      <c r="CU18" s="170" t="str">
        <f t="shared" si="4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",(VLOOKUP(CX18,PROTOKOL!$A$1:$E$27,2,FALSE))*CY18)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93">IF(CX18=0," ",(DA18*DB18))</f>
        <v xml:space="preserve"> </v>
      </c>
      <c r="DD18" s="169">
        <f t="shared" si="48"/>
        <v>0</v>
      </c>
      <c r="DE18" s="170" t="str">
        <f t="shared" si="49"/>
        <v xml:space="preserve"> </v>
      </c>
      <c r="DG18" s="166">
        <v>30</v>
      </c>
      <c r="DH18" s="226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",(VLOOKUP(DK18,PROTOKOL!$A$1:$E$27,2,FALSE))*DL18)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 t="s">
        <v>116</v>
      </c>
      <c r="DQ18" s="170" t="str">
        <f t="shared" si="5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",(VLOOKUP(DT18,PROTOKOL!$A$1:$E$27,2,FALSE))*DU18)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94">IF(DT18=0," ",(DW18*DX18))</f>
        <v xml:space="preserve"> </v>
      </c>
      <c r="DZ18" s="169">
        <f t="shared" si="52"/>
        <v>0</v>
      </c>
      <c r="EA18" s="170" t="str">
        <f t="shared" si="53"/>
        <v xml:space="preserve"> </v>
      </c>
      <c r="EC18" s="166">
        <v>30</v>
      </c>
      <c r="ED18" s="226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",(VLOOKUP(EG18,PROTOKOL!$A$1:$E$27,2,FALSE))*EH18)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 t="s">
        <v>116</v>
      </c>
      <c r="EM18" s="170" t="str">
        <f t="shared" si="5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",(VLOOKUP(EP18,PROTOKOL!$A$1:$E$27,2,FALSE))*EQ18)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95">IF(EP18=0," ",(ES18*ET18))</f>
        <v xml:space="preserve"> </v>
      </c>
      <c r="EV18" s="169">
        <f t="shared" si="56"/>
        <v>0</v>
      </c>
      <c r="EW18" s="170" t="str">
        <f t="shared" si="57"/>
        <v xml:space="preserve"> </v>
      </c>
      <c r="EY18" s="166">
        <v>30</v>
      </c>
      <c r="EZ18" s="226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",(VLOOKUP(FC18,PROTOKOL!$A$1:$E$27,2,FALSE))*FD18)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 t="s">
        <v>116</v>
      </c>
      <c r="FI18" s="170" t="str">
        <f t="shared" si="5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",(VLOOKUP(FL18,PROTOKOL!$A$1:$E$27,2,FALSE))*FM18)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96">IF(FL18=0," ",(FO18*FP18))</f>
        <v xml:space="preserve"> </v>
      </c>
      <c r="FR18" s="169">
        <f t="shared" si="60"/>
        <v>0</v>
      </c>
      <c r="FS18" s="170" t="str">
        <f t="shared" si="61"/>
        <v xml:space="preserve"> </v>
      </c>
      <c r="FU18" s="166">
        <v>30</v>
      </c>
      <c r="FV18" s="226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",(VLOOKUP(FY18,PROTOKOL!$A$1:$E$27,2,FALSE))*FZ18)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 t="s">
        <v>116</v>
      </c>
      <c r="GE18" s="170" t="str">
        <f t="shared" si="6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",(VLOOKUP(GH18,PROTOKOL!$A$1:$E$27,2,FALSE))*GI18)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97">IF(GH18=0," ",(GK18*GL18))</f>
        <v xml:space="preserve"> </v>
      </c>
      <c r="GN18" s="169">
        <f t="shared" si="64"/>
        <v>0</v>
      </c>
      <c r="GO18" s="170" t="str">
        <f t="shared" si="65"/>
        <v xml:space="preserve"> </v>
      </c>
      <c r="GQ18" s="166">
        <v>30</v>
      </c>
      <c r="GR18" s="226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",(VLOOKUP(GU18,PROTOKOL!$A$1:$E$27,2,FALSE))*GV18)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 t="s">
        <v>116</v>
      </c>
      <c r="HA18" s="170" t="str">
        <f t="shared" si="6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",(VLOOKUP(HD18,PROTOKOL!$A$1:$E$27,2,FALSE))*HE18)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98">IF(HD18=0," ",(HG18*HH18))</f>
        <v xml:space="preserve"> </v>
      </c>
      <c r="HJ18" s="169">
        <f t="shared" si="68"/>
        <v>0</v>
      </c>
      <c r="HK18" s="170" t="str">
        <f t="shared" si="69"/>
        <v xml:space="preserve"> </v>
      </c>
      <c r="HM18" s="166">
        <v>30</v>
      </c>
      <c r="HN18" s="226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",(VLOOKUP(HQ18,PROTOKOL!$A$1:$E$27,2,FALSE))*HR18)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 t="s">
        <v>116</v>
      </c>
      <c r="HW18" s="170" t="str">
        <f t="shared" si="7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",(VLOOKUP(HZ18,PROTOKOL!$A$1:$E$27,2,FALSE))*IA18)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99">IF(HZ18=0," ",(IC18*ID18))</f>
        <v xml:space="preserve"> </v>
      </c>
      <c r="IF18" s="169">
        <f t="shared" si="72"/>
        <v>0</v>
      </c>
      <c r="IG18" s="170" t="str">
        <f t="shared" si="73"/>
        <v xml:space="preserve"> </v>
      </c>
      <c r="II18" s="166">
        <v>30</v>
      </c>
      <c r="IJ18" s="226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",(VLOOKUP(IM18,PROTOKOL!$A$1:$E$27,2,FALSE))*IN18)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 t="s">
        <v>116</v>
      </c>
      <c r="IS18" s="170" t="str">
        <f t="shared" si="7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",(VLOOKUP(IV18,PROTOKOL!$A$1:$E$27,2,FALSE))*IW18)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00">IF(IV18=0," ",(IY18*IZ18))</f>
        <v xml:space="preserve"> </v>
      </c>
      <c r="JB18" s="169">
        <f t="shared" si="76"/>
        <v>0</v>
      </c>
      <c r="JC18" s="170" t="str">
        <f t="shared" si="77"/>
        <v xml:space="preserve"> </v>
      </c>
      <c r="JE18" s="166">
        <v>30</v>
      </c>
      <c r="JF18" s="226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",(VLOOKUP(JI18,PROTOKOL!$A$1:$E$27,2,FALSE))*JJ18)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 t="s">
        <v>116</v>
      </c>
      <c r="JO18" s="170" t="str">
        <f t="shared" si="7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",(VLOOKUP(JR18,PROTOKOL!$A$1:$E$27,2,FALSE))*JS18)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01">IF(JR18=0," ",(JU18*JV18))</f>
        <v xml:space="preserve"> </v>
      </c>
      <c r="JX18" s="169">
        <f t="shared" si="80"/>
        <v>0</v>
      </c>
      <c r="JY18" s="170" t="str">
        <f t="shared" si="81"/>
        <v xml:space="preserve"> </v>
      </c>
      <c r="KA18" s="166">
        <v>30</v>
      </c>
      <c r="KB18" s="226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",(VLOOKUP(KE18,PROTOKOL!$A$1:$E$27,2,FALSE))*KF18)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 t="s">
        <v>116</v>
      </c>
      <c r="KK18" s="170" t="str">
        <f t="shared" si="8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",(VLOOKUP(KN18,PROTOKOL!$A$1:$E$27,2,FALSE))*KO18)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02">IF(KN18=0," ",(KQ18*KR18))</f>
        <v xml:space="preserve"> </v>
      </c>
      <c r="KT18" s="169">
        <f t="shared" si="84"/>
        <v>0</v>
      </c>
      <c r="KU18" s="170" t="str">
        <f t="shared" si="85"/>
        <v xml:space="preserve"> </v>
      </c>
      <c r="KW18" s="166">
        <v>30</v>
      </c>
      <c r="KX18" s="226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",(VLOOKUP(LA18,PROTOKOL!$A$1:$E$27,2,FALSE))*LB18)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8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",(VLOOKUP(LJ18,PROTOKOL!$A$1:$E$27,2,FALSE))*LK18)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03">IF(LJ18=0," ",(LM18*LN18))</f>
        <v xml:space="preserve"> </v>
      </c>
      <c r="LP18" s="169">
        <f t="shared" si="88"/>
        <v>0</v>
      </c>
      <c r="LQ18" s="170" t="str">
        <f t="shared" si="89"/>
        <v xml:space="preserve"> </v>
      </c>
    </row>
    <row r="19" spans="1:329" ht="13.8">
      <c r="A19" s="166">
        <v>30</v>
      </c>
      <c r="B19" s="227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",(VLOOKUP(E19,PROTOKOL!$A$1:$E$27,2,FALSE))*F19)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 t="s">
        <v>116</v>
      </c>
      <c r="K19" s="170" t="str">
        <f t="shared" si="3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",(VLOOKUP(N19,PROTOKOL!$A$1:$E$27,2,FALSE))*O19)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31"/>
        <v xml:space="preserve"> </v>
      </c>
      <c r="T19" s="169">
        <f t="shared" si="32"/>
        <v>0</v>
      </c>
      <c r="U19" s="170" t="str">
        <f t="shared" si="33"/>
        <v xml:space="preserve"> </v>
      </c>
      <c r="W19" s="166">
        <v>30</v>
      </c>
      <c r="X19" s="227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",(VLOOKUP(AA19,PROTOKOL!$A$1:$E$27,2,FALSE))*AB19)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3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",(VLOOKUP(AJ19,PROTOKOL!$A$1:$E$27,2,FALSE))*AK19)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90"/>
        <v xml:space="preserve"> </v>
      </c>
      <c r="AP19" s="169">
        <f t="shared" si="36"/>
        <v>0</v>
      </c>
      <c r="AQ19" s="170" t="str">
        <f t="shared" si="37"/>
        <v xml:space="preserve"> </v>
      </c>
      <c r="AS19" s="166">
        <v>30</v>
      </c>
      <c r="AT19" s="227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",(VLOOKUP(AW19,PROTOKOL!$A$1:$E$27,2,FALSE))*AX19)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 t="s">
        <v>116</v>
      </c>
      <c r="BC19" s="170" t="str">
        <f t="shared" si="3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",(VLOOKUP(BF19,PROTOKOL!$A$1:$E$27,2,FALSE))*BG19)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91"/>
        <v xml:space="preserve"> </v>
      </c>
      <c r="BL19" s="169">
        <f t="shared" si="40"/>
        <v>0</v>
      </c>
      <c r="BM19" s="170" t="str">
        <f t="shared" si="41"/>
        <v xml:space="preserve"> </v>
      </c>
      <c r="BO19" s="166">
        <v>30</v>
      </c>
      <c r="BP19" s="227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",(VLOOKUP(BS19,PROTOKOL!$A$1:$E$27,2,FALSE))*BT19)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 t="s">
        <v>116</v>
      </c>
      <c r="BY19" s="170" t="str">
        <f t="shared" si="4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",(VLOOKUP(CB19,PROTOKOL!$A$1:$E$27,2,FALSE))*CC19)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92"/>
        <v xml:space="preserve"> </v>
      </c>
      <c r="CH19" s="169">
        <f t="shared" si="44"/>
        <v>0</v>
      </c>
      <c r="CI19" s="170" t="str">
        <f t="shared" si="45"/>
        <v xml:space="preserve"> </v>
      </c>
      <c r="CK19" s="166">
        <v>30</v>
      </c>
      <c r="CL19" s="227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",(VLOOKUP(CO19,PROTOKOL!$A$1:$E$27,2,FALSE))*CP19)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 t="s">
        <v>116</v>
      </c>
      <c r="CU19" s="170" t="str">
        <f t="shared" si="4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",(VLOOKUP(CX19,PROTOKOL!$A$1:$E$27,2,FALSE))*CY19)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93"/>
        <v xml:space="preserve"> </v>
      </c>
      <c r="DD19" s="169">
        <f t="shared" si="48"/>
        <v>0</v>
      </c>
      <c r="DE19" s="170" t="str">
        <f t="shared" si="49"/>
        <v xml:space="preserve"> </v>
      </c>
      <c r="DG19" s="166">
        <v>30</v>
      </c>
      <c r="DH19" s="227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",(VLOOKUP(DK19,PROTOKOL!$A$1:$E$27,2,FALSE))*DL19)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 t="s">
        <v>116</v>
      </c>
      <c r="DQ19" s="170" t="str">
        <f t="shared" si="5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",(VLOOKUP(DT19,PROTOKOL!$A$1:$E$27,2,FALSE))*DU19)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94"/>
        <v xml:space="preserve"> </v>
      </c>
      <c r="DZ19" s="169">
        <f t="shared" si="52"/>
        <v>0</v>
      </c>
      <c r="EA19" s="170" t="str">
        <f t="shared" si="53"/>
        <v xml:space="preserve"> </v>
      </c>
      <c r="EC19" s="166">
        <v>30</v>
      </c>
      <c r="ED19" s="227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",(VLOOKUP(EG19,PROTOKOL!$A$1:$E$27,2,FALSE))*EH19)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 t="s">
        <v>116</v>
      </c>
      <c r="EM19" s="170" t="str">
        <f t="shared" si="5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",(VLOOKUP(EP19,PROTOKOL!$A$1:$E$27,2,FALSE))*EQ19)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95"/>
        <v xml:space="preserve"> </v>
      </c>
      <c r="EV19" s="169">
        <f t="shared" si="56"/>
        <v>0</v>
      </c>
      <c r="EW19" s="170" t="str">
        <f t="shared" si="57"/>
        <v xml:space="preserve"> </v>
      </c>
      <c r="EY19" s="166">
        <v>30</v>
      </c>
      <c r="EZ19" s="227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",(VLOOKUP(FC19,PROTOKOL!$A$1:$E$27,2,FALSE))*FD19)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 t="s">
        <v>116</v>
      </c>
      <c r="FI19" s="170" t="str">
        <f t="shared" si="5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",(VLOOKUP(FL19,PROTOKOL!$A$1:$E$27,2,FALSE))*FM19)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96"/>
        <v xml:space="preserve"> </v>
      </c>
      <c r="FR19" s="169">
        <f t="shared" si="60"/>
        <v>0</v>
      </c>
      <c r="FS19" s="170" t="str">
        <f t="shared" si="61"/>
        <v xml:space="preserve"> </v>
      </c>
      <c r="FU19" s="166">
        <v>30</v>
      </c>
      <c r="FV19" s="227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",(VLOOKUP(FY19,PROTOKOL!$A$1:$E$27,2,FALSE))*FZ19)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 t="s">
        <v>116</v>
      </c>
      <c r="GE19" s="170" t="str">
        <f t="shared" si="6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",(VLOOKUP(GH19,PROTOKOL!$A$1:$E$27,2,FALSE))*GI19)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97"/>
        <v xml:space="preserve"> </v>
      </c>
      <c r="GN19" s="169">
        <f t="shared" si="64"/>
        <v>0</v>
      </c>
      <c r="GO19" s="170" t="str">
        <f t="shared" si="65"/>
        <v xml:space="preserve"> </v>
      </c>
      <c r="GQ19" s="166">
        <v>30</v>
      </c>
      <c r="GR19" s="227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",(VLOOKUP(GU19,PROTOKOL!$A$1:$E$27,2,FALSE))*GV19)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 t="s">
        <v>116</v>
      </c>
      <c r="HA19" s="170" t="str">
        <f t="shared" si="6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",(VLOOKUP(HD19,PROTOKOL!$A$1:$E$27,2,FALSE))*HE19)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98"/>
        <v xml:space="preserve"> </v>
      </c>
      <c r="HJ19" s="169">
        <f t="shared" si="68"/>
        <v>0</v>
      </c>
      <c r="HK19" s="170" t="str">
        <f t="shared" si="69"/>
        <v xml:space="preserve"> </v>
      </c>
      <c r="HM19" s="166">
        <v>30</v>
      </c>
      <c r="HN19" s="227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",(VLOOKUP(HQ19,PROTOKOL!$A$1:$E$27,2,FALSE))*HR19)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 t="s">
        <v>116</v>
      </c>
      <c r="HW19" s="170" t="str">
        <f t="shared" si="7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",(VLOOKUP(HZ19,PROTOKOL!$A$1:$E$27,2,FALSE))*IA19)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99"/>
        <v xml:space="preserve"> </v>
      </c>
      <c r="IF19" s="169">
        <f t="shared" si="72"/>
        <v>0</v>
      </c>
      <c r="IG19" s="170" t="str">
        <f t="shared" si="73"/>
        <v xml:space="preserve"> </v>
      </c>
      <c r="II19" s="166">
        <v>30</v>
      </c>
      <c r="IJ19" s="227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",(VLOOKUP(IM19,PROTOKOL!$A$1:$E$27,2,FALSE))*IN19)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 t="s">
        <v>116</v>
      </c>
      <c r="IS19" s="170" t="str">
        <f t="shared" si="7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",(VLOOKUP(IV19,PROTOKOL!$A$1:$E$27,2,FALSE))*IW19)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00"/>
        <v xml:space="preserve"> </v>
      </c>
      <c r="JB19" s="169">
        <f t="shared" si="76"/>
        <v>0</v>
      </c>
      <c r="JC19" s="170" t="str">
        <f t="shared" si="77"/>
        <v xml:space="preserve"> </v>
      </c>
      <c r="JE19" s="166">
        <v>30</v>
      </c>
      <c r="JF19" s="227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",(VLOOKUP(JI19,PROTOKOL!$A$1:$E$27,2,FALSE))*JJ19)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 t="s">
        <v>116</v>
      </c>
      <c r="JO19" s="170" t="str">
        <f t="shared" si="7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",(VLOOKUP(JR19,PROTOKOL!$A$1:$E$27,2,FALSE))*JS19)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01"/>
        <v xml:space="preserve"> </v>
      </c>
      <c r="JX19" s="169">
        <f t="shared" si="80"/>
        <v>0</v>
      </c>
      <c r="JY19" s="170" t="str">
        <f t="shared" si="81"/>
        <v xml:space="preserve"> </v>
      </c>
      <c r="KA19" s="166">
        <v>30</v>
      </c>
      <c r="KB19" s="227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",(VLOOKUP(KE19,PROTOKOL!$A$1:$E$27,2,FALSE))*KF19)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 t="s">
        <v>116</v>
      </c>
      <c r="KK19" s="170" t="str">
        <f t="shared" si="8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",(VLOOKUP(KN19,PROTOKOL!$A$1:$E$27,2,FALSE))*KO19)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02"/>
        <v xml:space="preserve"> </v>
      </c>
      <c r="KT19" s="169">
        <f t="shared" si="84"/>
        <v>0</v>
      </c>
      <c r="KU19" s="170" t="str">
        <f t="shared" si="85"/>
        <v xml:space="preserve"> </v>
      </c>
      <c r="KW19" s="166">
        <v>30</v>
      </c>
      <c r="KX19" s="227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",(VLOOKUP(LA19,PROTOKOL!$A$1:$E$27,2,FALSE))*LB19)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8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",(VLOOKUP(LJ19,PROTOKOL!$A$1:$E$27,2,FALSE))*LK19)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03"/>
        <v xml:space="preserve"> </v>
      </c>
      <c r="LP19" s="169">
        <f t="shared" si="88"/>
        <v>0</v>
      </c>
      <c r="LQ19" s="170" t="str">
        <f t="shared" si="89"/>
        <v xml:space="preserve"> </v>
      </c>
    </row>
    <row r="20" spans="1:329" ht="13.8">
      <c r="A20" s="166">
        <v>31</v>
      </c>
      <c r="B20" s="225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",(VLOOKUP(E20,PROTOKOL!$A$1:$E$27,2,FALSE))*F20)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3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",(VLOOKUP(N20,PROTOKOL!$A$1:$E$27,2,FALSE))*O20)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31"/>
        <v xml:space="preserve"> </v>
      </c>
      <c r="T20" s="169">
        <f t="shared" si="32"/>
        <v>0</v>
      </c>
      <c r="U20" s="170" t="str">
        <f t="shared" si="33"/>
        <v xml:space="preserve"> </v>
      </c>
      <c r="W20" s="166">
        <v>31</v>
      </c>
      <c r="X20" s="225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",(VLOOKUP(AA20,PROTOKOL!$A$1:$E$27,2,FALSE))*AB20)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3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",(VLOOKUP(AJ20,PROTOKOL!$A$1:$E$27,2,FALSE))*AK20)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90"/>
        <v xml:space="preserve"> </v>
      </c>
      <c r="AP20" s="169">
        <f t="shared" si="36"/>
        <v>0</v>
      </c>
      <c r="AQ20" s="170" t="str">
        <f t="shared" si="37"/>
        <v xml:space="preserve"> </v>
      </c>
      <c r="AS20" s="166">
        <v>31</v>
      </c>
      <c r="AT20" s="225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",(VLOOKUP(AW20,PROTOKOL!$A$1:$E$27,2,FALSE))*AX20)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3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",(VLOOKUP(BF20,PROTOKOL!$A$1:$E$27,2,FALSE))*BG20)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91"/>
        <v xml:space="preserve"> </v>
      </c>
      <c r="BL20" s="169">
        <f t="shared" si="40"/>
        <v>0</v>
      </c>
      <c r="BM20" s="170" t="str">
        <f t="shared" si="41"/>
        <v xml:space="preserve"> </v>
      </c>
      <c r="BO20" s="166">
        <v>31</v>
      </c>
      <c r="BP20" s="225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",(VLOOKUP(BS20,PROTOKOL!$A$1:$E$27,2,FALSE))*BT20)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4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",(VLOOKUP(CB20,PROTOKOL!$A$1:$E$27,2,FALSE))*CC20)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92"/>
        <v xml:space="preserve"> </v>
      </c>
      <c r="CH20" s="169">
        <f t="shared" si="44"/>
        <v>0</v>
      </c>
      <c r="CI20" s="170" t="str">
        <f t="shared" si="45"/>
        <v xml:space="preserve"> </v>
      </c>
      <c r="CK20" s="166">
        <v>31</v>
      </c>
      <c r="CL20" s="225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",(VLOOKUP(CO20,PROTOKOL!$A$1:$E$27,2,FALSE))*CP20)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4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",(VLOOKUP(CX20,PROTOKOL!$A$1:$E$27,2,FALSE))*CY20)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93"/>
        <v xml:space="preserve"> </v>
      </c>
      <c r="DD20" s="169">
        <f t="shared" si="48"/>
        <v>0</v>
      </c>
      <c r="DE20" s="170" t="str">
        <f t="shared" si="49"/>
        <v xml:space="preserve"> </v>
      </c>
      <c r="DG20" s="166">
        <v>31</v>
      </c>
      <c r="DH20" s="225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",(VLOOKUP(DK20,PROTOKOL!$A$1:$E$27,2,FALSE))*DL20)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5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",(VLOOKUP(DT20,PROTOKOL!$A$1:$E$27,2,FALSE))*DU20)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94"/>
        <v xml:space="preserve"> </v>
      </c>
      <c r="DZ20" s="169">
        <f t="shared" si="52"/>
        <v>0</v>
      </c>
      <c r="EA20" s="170" t="str">
        <f t="shared" si="53"/>
        <v xml:space="preserve"> </v>
      </c>
      <c r="EC20" s="166">
        <v>31</v>
      </c>
      <c r="ED20" s="225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",(VLOOKUP(EG20,PROTOKOL!$A$1:$E$27,2,FALSE))*EH20)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5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",(VLOOKUP(EP20,PROTOKOL!$A$1:$E$27,2,FALSE))*EQ20)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95"/>
        <v xml:space="preserve"> </v>
      </c>
      <c r="EV20" s="169">
        <f t="shared" si="56"/>
        <v>0</v>
      </c>
      <c r="EW20" s="170" t="str">
        <f t="shared" si="57"/>
        <v xml:space="preserve"> </v>
      </c>
      <c r="EY20" s="166">
        <v>31</v>
      </c>
      <c r="EZ20" s="225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",(VLOOKUP(FC20,PROTOKOL!$A$1:$E$27,2,FALSE))*FD20)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5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",(VLOOKUP(FL20,PROTOKOL!$A$1:$E$27,2,FALSE))*FM20)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96"/>
        <v xml:space="preserve"> </v>
      </c>
      <c r="FR20" s="169">
        <f t="shared" si="60"/>
        <v>0</v>
      </c>
      <c r="FS20" s="170" t="str">
        <f t="shared" si="61"/>
        <v xml:space="preserve"> </v>
      </c>
      <c r="FU20" s="166">
        <v>31</v>
      </c>
      <c r="FV20" s="225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",(VLOOKUP(FY20,PROTOKOL!$A$1:$E$27,2,FALSE))*FZ20)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6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",(VLOOKUP(GH20,PROTOKOL!$A$1:$E$27,2,FALSE))*GI20)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97"/>
        <v xml:space="preserve"> </v>
      </c>
      <c r="GN20" s="169">
        <f t="shared" si="64"/>
        <v>0</v>
      </c>
      <c r="GO20" s="170" t="str">
        <f t="shared" si="65"/>
        <v xml:space="preserve"> </v>
      </c>
      <c r="GQ20" s="166">
        <v>31</v>
      </c>
      <c r="GR20" s="225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",(VLOOKUP(GU20,PROTOKOL!$A$1:$E$27,2,FALSE))*GV20)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6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",(VLOOKUP(HD20,PROTOKOL!$A$1:$E$27,2,FALSE))*HE20)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98"/>
        <v xml:space="preserve"> </v>
      </c>
      <c r="HJ20" s="169">
        <f t="shared" si="68"/>
        <v>0</v>
      </c>
      <c r="HK20" s="170" t="str">
        <f t="shared" si="69"/>
        <v xml:space="preserve"> </v>
      </c>
      <c r="HM20" s="166">
        <v>31</v>
      </c>
      <c r="HN20" s="225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",(VLOOKUP(HQ20,PROTOKOL!$A$1:$E$27,2,FALSE))*HR20)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7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",(VLOOKUP(HZ20,PROTOKOL!$A$1:$E$27,2,FALSE))*IA20)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99"/>
        <v xml:space="preserve"> </v>
      </c>
      <c r="IF20" s="169">
        <f t="shared" si="72"/>
        <v>0</v>
      </c>
      <c r="IG20" s="170" t="str">
        <f t="shared" si="73"/>
        <v xml:space="preserve"> </v>
      </c>
      <c r="II20" s="166">
        <v>31</v>
      </c>
      <c r="IJ20" s="225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",(VLOOKUP(IM20,PROTOKOL!$A$1:$E$27,2,FALSE))*IN20)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7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",(VLOOKUP(IV20,PROTOKOL!$A$1:$E$27,2,FALSE))*IW20)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00"/>
        <v xml:space="preserve"> </v>
      </c>
      <c r="JB20" s="169">
        <f t="shared" si="76"/>
        <v>0</v>
      </c>
      <c r="JC20" s="170" t="str">
        <f t="shared" si="77"/>
        <v xml:space="preserve"> </v>
      </c>
      <c r="JE20" s="166">
        <v>31</v>
      </c>
      <c r="JF20" s="225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",(VLOOKUP(JI20,PROTOKOL!$A$1:$E$27,2,FALSE))*JJ20)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7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",(VLOOKUP(JR20,PROTOKOL!$A$1:$E$27,2,FALSE))*JS20)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01"/>
        <v xml:space="preserve"> </v>
      </c>
      <c r="JX20" s="169">
        <f t="shared" si="80"/>
        <v>0</v>
      </c>
      <c r="JY20" s="170" t="str">
        <f t="shared" si="81"/>
        <v xml:space="preserve"> </v>
      </c>
      <c r="KA20" s="166">
        <v>31</v>
      </c>
      <c r="KB20" s="225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",(VLOOKUP(KE20,PROTOKOL!$A$1:$E$27,2,FALSE))*KF20)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8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",(VLOOKUP(KN20,PROTOKOL!$A$1:$E$27,2,FALSE))*KO20)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02"/>
        <v xml:space="preserve"> </v>
      </c>
      <c r="KT20" s="169">
        <f t="shared" si="84"/>
        <v>0</v>
      </c>
      <c r="KU20" s="170" t="str">
        <f t="shared" si="85"/>
        <v xml:space="preserve"> </v>
      </c>
      <c r="KW20" s="166">
        <v>31</v>
      </c>
      <c r="KX20" s="225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",(VLOOKUP(LA20,PROTOKOL!$A$1:$E$27,2,FALSE))*LB20)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8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",(VLOOKUP(LJ20,PROTOKOL!$A$1:$E$27,2,FALSE))*LK20)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03"/>
        <v xml:space="preserve"> </v>
      </c>
      <c r="LP20" s="169">
        <f t="shared" si="88"/>
        <v>0</v>
      </c>
      <c r="LQ20" s="170" t="str">
        <f t="shared" si="89"/>
        <v xml:space="preserve"> </v>
      </c>
    </row>
    <row r="21" spans="1:329" ht="13.8">
      <c r="A21" s="166">
        <v>31</v>
      </c>
      <c r="B21" s="226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",(VLOOKUP(E21,PROTOKOL!$A$1:$E$27,2,FALSE))*F21)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3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",(VLOOKUP(N21,PROTOKOL!$A$1:$E$27,2,FALSE))*O21)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31"/>
        <v xml:space="preserve"> </v>
      </c>
      <c r="T21" s="169">
        <f t="shared" si="32"/>
        <v>0</v>
      </c>
      <c r="U21" s="170" t="str">
        <f t="shared" si="33"/>
        <v xml:space="preserve"> </v>
      </c>
      <c r="W21" s="166">
        <v>31</v>
      </c>
      <c r="X21" s="226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",(VLOOKUP(AA21,PROTOKOL!$A$1:$E$27,2,FALSE))*AB21)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3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",(VLOOKUP(AJ21,PROTOKOL!$A$1:$E$27,2,FALSE))*AK21)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90"/>
        <v xml:space="preserve"> </v>
      </c>
      <c r="AP21" s="169">
        <f t="shared" si="36"/>
        <v>0</v>
      </c>
      <c r="AQ21" s="170" t="str">
        <f t="shared" si="37"/>
        <v xml:space="preserve"> </v>
      </c>
      <c r="AS21" s="166">
        <v>31</v>
      </c>
      <c r="AT21" s="226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",(VLOOKUP(AW21,PROTOKOL!$A$1:$E$27,2,FALSE))*AX21)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3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",(VLOOKUP(BF21,PROTOKOL!$A$1:$E$27,2,FALSE))*BG21)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91"/>
        <v xml:space="preserve"> </v>
      </c>
      <c r="BL21" s="169">
        <f t="shared" si="40"/>
        <v>0</v>
      </c>
      <c r="BM21" s="170" t="str">
        <f t="shared" si="41"/>
        <v xml:space="preserve"> </v>
      </c>
      <c r="BO21" s="166">
        <v>31</v>
      </c>
      <c r="BP21" s="226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",(VLOOKUP(BS21,PROTOKOL!$A$1:$E$27,2,FALSE))*BT21)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4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",(VLOOKUP(CB21,PROTOKOL!$A$1:$E$27,2,FALSE))*CC21)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92"/>
        <v xml:space="preserve"> </v>
      </c>
      <c r="CH21" s="169">
        <f t="shared" si="44"/>
        <v>0</v>
      </c>
      <c r="CI21" s="170" t="str">
        <f t="shared" si="45"/>
        <v xml:space="preserve"> </v>
      </c>
      <c r="CK21" s="166">
        <v>31</v>
      </c>
      <c r="CL21" s="226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",(VLOOKUP(CO21,PROTOKOL!$A$1:$E$27,2,FALSE))*CP21)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4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",(VLOOKUP(CX21,PROTOKOL!$A$1:$E$27,2,FALSE))*CY21)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93"/>
        <v xml:space="preserve"> </v>
      </c>
      <c r="DD21" s="169">
        <f t="shared" si="48"/>
        <v>0</v>
      </c>
      <c r="DE21" s="170" t="str">
        <f t="shared" si="49"/>
        <v xml:space="preserve"> </v>
      </c>
      <c r="DG21" s="166">
        <v>31</v>
      </c>
      <c r="DH21" s="226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",(VLOOKUP(DK21,PROTOKOL!$A$1:$E$27,2,FALSE))*DL21)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5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",(VLOOKUP(DT21,PROTOKOL!$A$1:$E$27,2,FALSE))*DU21)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94"/>
        <v xml:space="preserve"> </v>
      </c>
      <c r="DZ21" s="169">
        <f t="shared" si="52"/>
        <v>0</v>
      </c>
      <c r="EA21" s="170" t="str">
        <f t="shared" si="53"/>
        <v xml:space="preserve"> </v>
      </c>
      <c r="EC21" s="166">
        <v>31</v>
      </c>
      <c r="ED21" s="226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",(VLOOKUP(EG21,PROTOKOL!$A$1:$E$27,2,FALSE))*EH21)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5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",(VLOOKUP(EP21,PROTOKOL!$A$1:$E$27,2,FALSE))*EQ21)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95"/>
        <v xml:space="preserve"> </v>
      </c>
      <c r="EV21" s="169">
        <f t="shared" si="56"/>
        <v>0</v>
      </c>
      <c r="EW21" s="170" t="str">
        <f t="shared" si="57"/>
        <v xml:space="preserve"> </v>
      </c>
      <c r="EY21" s="166">
        <v>31</v>
      </c>
      <c r="EZ21" s="226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",(VLOOKUP(FC21,PROTOKOL!$A$1:$E$27,2,FALSE))*FD21)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5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",(VLOOKUP(FL21,PROTOKOL!$A$1:$E$27,2,FALSE))*FM21)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96"/>
        <v xml:space="preserve"> </v>
      </c>
      <c r="FR21" s="169">
        <f t="shared" si="60"/>
        <v>0</v>
      </c>
      <c r="FS21" s="170" t="str">
        <f t="shared" si="61"/>
        <v xml:space="preserve"> </v>
      </c>
      <c r="FU21" s="166">
        <v>31</v>
      </c>
      <c r="FV21" s="226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",(VLOOKUP(FY21,PROTOKOL!$A$1:$E$27,2,FALSE))*FZ21)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6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",(VLOOKUP(GH21,PROTOKOL!$A$1:$E$27,2,FALSE))*GI21)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97"/>
        <v xml:space="preserve"> </v>
      </c>
      <c r="GN21" s="169">
        <f t="shared" si="64"/>
        <v>0</v>
      </c>
      <c r="GO21" s="170" t="str">
        <f t="shared" si="65"/>
        <v xml:space="preserve"> </v>
      </c>
      <c r="GQ21" s="166">
        <v>31</v>
      </c>
      <c r="GR21" s="226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",(VLOOKUP(GU21,PROTOKOL!$A$1:$E$27,2,FALSE))*GV21)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6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",(VLOOKUP(HD21,PROTOKOL!$A$1:$E$27,2,FALSE))*HE21)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98"/>
        <v xml:space="preserve"> </v>
      </c>
      <c r="HJ21" s="169">
        <f t="shared" si="68"/>
        <v>0</v>
      </c>
      <c r="HK21" s="170" t="str">
        <f t="shared" si="69"/>
        <v xml:space="preserve"> </v>
      </c>
      <c r="HM21" s="166">
        <v>31</v>
      </c>
      <c r="HN21" s="226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",(VLOOKUP(HQ21,PROTOKOL!$A$1:$E$27,2,FALSE))*HR21)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7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",(VLOOKUP(HZ21,PROTOKOL!$A$1:$E$27,2,FALSE))*IA21)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99"/>
        <v xml:space="preserve"> </v>
      </c>
      <c r="IF21" s="169">
        <f t="shared" si="72"/>
        <v>0</v>
      </c>
      <c r="IG21" s="170" t="str">
        <f t="shared" si="73"/>
        <v xml:space="preserve"> </v>
      </c>
      <c r="II21" s="166">
        <v>31</v>
      </c>
      <c r="IJ21" s="226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",(VLOOKUP(IM21,PROTOKOL!$A$1:$E$27,2,FALSE))*IN21)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7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",(VLOOKUP(IV21,PROTOKOL!$A$1:$E$27,2,FALSE))*IW21)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00"/>
        <v xml:space="preserve"> </v>
      </c>
      <c r="JB21" s="169">
        <f t="shared" si="76"/>
        <v>0</v>
      </c>
      <c r="JC21" s="170" t="str">
        <f t="shared" si="77"/>
        <v xml:space="preserve"> </v>
      </c>
      <c r="JE21" s="166">
        <v>31</v>
      </c>
      <c r="JF21" s="226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",(VLOOKUP(JI21,PROTOKOL!$A$1:$E$27,2,FALSE))*JJ21)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7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",(VLOOKUP(JR21,PROTOKOL!$A$1:$E$27,2,FALSE))*JS21)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01"/>
        <v xml:space="preserve"> </v>
      </c>
      <c r="JX21" s="169">
        <f t="shared" si="80"/>
        <v>0</v>
      </c>
      <c r="JY21" s="170" t="str">
        <f t="shared" si="81"/>
        <v xml:space="preserve"> </v>
      </c>
      <c r="KA21" s="166">
        <v>31</v>
      </c>
      <c r="KB21" s="226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",(VLOOKUP(KE21,PROTOKOL!$A$1:$E$27,2,FALSE))*KF21)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8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",(VLOOKUP(KN21,PROTOKOL!$A$1:$E$27,2,FALSE))*KO21)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02"/>
        <v xml:space="preserve"> </v>
      </c>
      <c r="KT21" s="169">
        <f t="shared" si="84"/>
        <v>0</v>
      </c>
      <c r="KU21" s="170" t="str">
        <f t="shared" si="85"/>
        <v xml:space="preserve"> </v>
      </c>
      <c r="KW21" s="166">
        <v>31</v>
      </c>
      <c r="KX21" s="226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",(VLOOKUP(LA21,PROTOKOL!$A$1:$E$27,2,FALSE))*LB21)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8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",(VLOOKUP(LJ21,PROTOKOL!$A$1:$E$27,2,FALSE))*LK21)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03"/>
        <v xml:space="preserve"> </v>
      </c>
      <c r="LP21" s="169">
        <f t="shared" si="88"/>
        <v>0</v>
      </c>
      <c r="LQ21" s="170" t="str">
        <f t="shared" si="89"/>
        <v xml:space="preserve"> </v>
      </c>
    </row>
    <row r="22" spans="1:329" ht="13.8">
      <c r="A22" s="166">
        <v>31</v>
      </c>
      <c r="B22" s="227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",(VLOOKUP(E22,PROTOKOL!$A$1:$E$27,2,FALSE))*F22)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3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",(VLOOKUP(N22,PROTOKOL!$A$1:$E$27,2,FALSE))*O22)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31"/>
        <v xml:space="preserve"> </v>
      </c>
      <c r="T22" s="169">
        <f t="shared" si="32"/>
        <v>0</v>
      </c>
      <c r="U22" s="170" t="str">
        <f t="shared" si="33"/>
        <v xml:space="preserve"> </v>
      </c>
      <c r="W22" s="166">
        <v>31</v>
      </c>
      <c r="X22" s="227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",(VLOOKUP(AA22,PROTOKOL!$A$1:$E$27,2,FALSE))*AB22)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3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",(VLOOKUP(AJ22,PROTOKOL!$A$1:$E$27,2,FALSE))*AK22)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90"/>
        <v xml:space="preserve"> </v>
      </c>
      <c r="AP22" s="169">
        <f t="shared" si="36"/>
        <v>0</v>
      </c>
      <c r="AQ22" s="170" t="str">
        <f t="shared" si="37"/>
        <v xml:space="preserve"> </v>
      </c>
      <c r="AS22" s="166">
        <v>31</v>
      </c>
      <c r="AT22" s="227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",(VLOOKUP(AW22,PROTOKOL!$A$1:$E$27,2,FALSE))*AX22)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3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",(VLOOKUP(BF22,PROTOKOL!$A$1:$E$27,2,FALSE))*BG22)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91"/>
        <v xml:space="preserve"> </v>
      </c>
      <c r="BL22" s="169">
        <f t="shared" si="40"/>
        <v>0</v>
      </c>
      <c r="BM22" s="170" t="str">
        <f t="shared" si="41"/>
        <v xml:space="preserve"> </v>
      </c>
      <c r="BO22" s="166">
        <v>31</v>
      </c>
      <c r="BP22" s="227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",(VLOOKUP(BS22,PROTOKOL!$A$1:$E$27,2,FALSE))*BT22)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4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",(VLOOKUP(CB22,PROTOKOL!$A$1:$E$27,2,FALSE))*CC22)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92"/>
        <v xml:space="preserve"> </v>
      </c>
      <c r="CH22" s="169">
        <f t="shared" si="44"/>
        <v>0</v>
      </c>
      <c r="CI22" s="170" t="str">
        <f t="shared" si="45"/>
        <v xml:space="preserve"> </v>
      </c>
      <c r="CK22" s="166">
        <v>31</v>
      </c>
      <c r="CL22" s="227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",(VLOOKUP(CO22,PROTOKOL!$A$1:$E$27,2,FALSE))*CP22)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4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",(VLOOKUP(CX22,PROTOKOL!$A$1:$E$27,2,FALSE))*CY22)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93"/>
        <v xml:space="preserve"> </v>
      </c>
      <c r="DD22" s="169">
        <f t="shared" si="48"/>
        <v>0</v>
      </c>
      <c r="DE22" s="170" t="str">
        <f t="shared" si="49"/>
        <v xml:space="preserve"> </v>
      </c>
      <c r="DG22" s="166">
        <v>31</v>
      </c>
      <c r="DH22" s="227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",(VLOOKUP(DK22,PROTOKOL!$A$1:$E$27,2,FALSE))*DL22)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5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",(VLOOKUP(DT22,PROTOKOL!$A$1:$E$27,2,FALSE))*DU22)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94"/>
        <v xml:space="preserve"> </v>
      </c>
      <c r="DZ22" s="169">
        <f t="shared" si="52"/>
        <v>0</v>
      </c>
      <c r="EA22" s="170" t="str">
        <f t="shared" si="53"/>
        <v xml:space="preserve"> </v>
      </c>
      <c r="EC22" s="166">
        <v>31</v>
      </c>
      <c r="ED22" s="227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",(VLOOKUP(EG22,PROTOKOL!$A$1:$E$27,2,FALSE))*EH22)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5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",(VLOOKUP(EP22,PROTOKOL!$A$1:$E$27,2,FALSE))*EQ22)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95"/>
        <v xml:space="preserve"> </v>
      </c>
      <c r="EV22" s="169">
        <f t="shared" si="56"/>
        <v>0</v>
      </c>
      <c r="EW22" s="170" t="str">
        <f t="shared" si="57"/>
        <v xml:space="preserve"> </v>
      </c>
      <c r="EY22" s="166">
        <v>31</v>
      </c>
      <c r="EZ22" s="227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",(VLOOKUP(FC22,PROTOKOL!$A$1:$E$27,2,FALSE))*FD22)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5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",(VLOOKUP(FL22,PROTOKOL!$A$1:$E$27,2,FALSE))*FM22)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96"/>
        <v xml:space="preserve"> </v>
      </c>
      <c r="FR22" s="169">
        <f t="shared" si="60"/>
        <v>0</v>
      </c>
      <c r="FS22" s="170" t="str">
        <f t="shared" si="61"/>
        <v xml:space="preserve"> </v>
      </c>
      <c r="FU22" s="166">
        <v>31</v>
      </c>
      <c r="FV22" s="227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",(VLOOKUP(FY22,PROTOKOL!$A$1:$E$27,2,FALSE))*FZ22)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6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",(VLOOKUP(GH22,PROTOKOL!$A$1:$E$27,2,FALSE))*GI22)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97"/>
        <v xml:space="preserve"> </v>
      </c>
      <c r="GN22" s="169">
        <f t="shared" si="64"/>
        <v>0</v>
      </c>
      <c r="GO22" s="170" t="str">
        <f t="shared" si="65"/>
        <v xml:space="preserve"> </v>
      </c>
      <c r="GQ22" s="166">
        <v>31</v>
      </c>
      <c r="GR22" s="227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",(VLOOKUP(GU22,PROTOKOL!$A$1:$E$27,2,FALSE))*GV22)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6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",(VLOOKUP(HD22,PROTOKOL!$A$1:$E$27,2,FALSE))*HE22)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98"/>
        <v xml:space="preserve"> </v>
      </c>
      <c r="HJ22" s="169">
        <f t="shared" si="68"/>
        <v>0</v>
      </c>
      <c r="HK22" s="170" t="str">
        <f t="shared" si="69"/>
        <v xml:space="preserve"> </v>
      </c>
      <c r="HM22" s="166">
        <v>31</v>
      </c>
      <c r="HN22" s="227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",(VLOOKUP(HQ22,PROTOKOL!$A$1:$E$27,2,FALSE))*HR22)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7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",(VLOOKUP(HZ22,PROTOKOL!$A$1:$E$27,2,FALSE))*IA22)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99"/>
        <v xml:space="preserve"> </v>
      </c>
      <c r="IF22" s="169">
        <f t="shared" si="72"/>
        <v>0</v>
      </c>
      <c r="IG22" s="170" t="str">
        <f t="shared" si="73"/>
        <v xml:space="preserve"> </v>
      </c>
      <c r="II22" s="166">
        <v>31</v>
      </c>
      <c r="IJ22" s="227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",(VLOOKUP(IM22,PROTOKOL!$A$1:$E$27,2,FALSE))*IN22)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7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",(VLOOKUP(IV22,PROTOKOL!$A$1:$E$27,2,FALSE))*IW22)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00"/>
        <v xml:space="preserve"> </v>
      </c>
      <c r="JB22" s="169">
        <f t="shared" si="76"/>
        <v>0</v>
      </c>
      <c r="JC22" s="170" t="str">
        <f t="shared" si="77"/>
        <v xml:space="preserve"> </v>
      </c>
      <c r="JE22" s="166">
        <v>31</v>
      </c>
      <c r="JF22" s="227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",(VLOOKUP(JI22,PROTOKOL!$A$1:$E$27,2,FALSE))*JJ22)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7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",(VLOOKUP(JR22,PROTOKOL!$A$1:$E$27,2,FALSE))*JS22)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01"/>
        <v xml:space="preserve"> </v>
      </c>
      <c r="JX22" s="169">
        <f t="shared" si="80"/>
        <v>0</v>
      </c>
      <c r="JY22" s="170" t="str">
        <f t="shared" si="81"/>
        <v xml:space="preserve"> </v>
      </c>
      <c r="KA22" s="166">
        <v>31</v>
      </c>
      <c r="KB22" s="227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",(VLOOKUP(KE22,PROTOKOL!$A$1:$E$27,2,FALSE))*KF22)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8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",(VLOOKUP(KN22,PROTOKOL!$A$1:$E$27,2,FALSE))*KO22)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02"/>
        <v xml:space="preserve"> </v>
      </c>
      <c r="KT22" s="169">
        <f t="shared" si="84"/>
        <v>0</v>
      </c>
      <c r="KU22" s="170" t="str">
        <f t="shared" si="85"/>
        <v xml:space="preserve"> </v>
      </c>
      <c r="KW22" s="166">
        <v>31</v>
      </c>
      <c r="KX22" s="227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",(VLOOKUP(LA22,PROTOKOL!$A$1:$E$27,2,FALSE))*LB22)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8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",(VLOOKUP(LJ22,PROTOKOL!$A$1:$E$27,2,FALSE))*LK22)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03"/>
        <v xml:space="preserve"> </v>
      </c>
      <c r="LP22" s="169">
        <f t="shared" si="88"/>
        <v>0</v>
      </c>
      <c r="LQ22" s="170" t="str">
        <f t="shared" si="89"/>
        <v xml:space="preserve"> </v>
      </c>
    </row>
    <row r="23" spans="1:329" ht="13.8">
      <c r="A23" s="166">
        <v>1</v>
      </c>
      <c r="B23" s="225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",(VLOOKUP(E23,PROTOKOL!$A$1:$E$27,2,FALSE))*F23)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3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",(VLOOKUP(N23,PROTOKOL!$A$1:$E$27,2,FALSE))*O23)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31"/>
        <v xml:space="preserve"> </v>
      </c>
      <c r="T23" s="169">
        <f t="shared" si="32"/>
        <v>0</v>
      </c>
      <c r="U23" s="170" t="str">
        <f t="shared" si="33"/>
        <v xml:space="preserve"> </v>
      </c>
      <c r="W23" s="166">
        <v>1</v>
      </c>
      <c r="X23" s="225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",(VLOOKUP(AA23,PROTOKOL!$A$1:$E$27,2,FALSE))*AB23)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3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",(VLOOKUP(AJ23,PROTOKOL!$A$1:$E$27,2,FALSE))*AK23)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90"/>
        <v xml:space="preserve"> </v>
      </c>
      <c r="AP23" s="169">
        <f t="shared" si="36"/>
        <v>0</v>
      </c>
      <c r="AQ23" s="170" t="str">
        <f t="shared" si="37"/>
        <v xml:space="preserve"> </v>
      </c>
      <c r="AS23" s="166">
        <v>1</v>
      </c>
      <c r="AT23" s="225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",(VLOOKUP(AW23,PROTOKOL!$A$1:$E$27,2,FALSE))*AX23)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3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",(VLOOKUP(BF23,PROTOKOL!$A$1:$E$27,2,FALSE))*BG23)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91"/>
        <v xml:space="preserve"> </v>
      </c>
      <c r="BL23" s="169">
        <f t="shared" si="40"/>
        <v>0</v>
      </c>
      <c r="BM23" s="170" t="str">
        <f t="shared" si="41"/>
        <v xml:space="preserve"> </v>
      </c>
      <c r="BO23" s="166">
        <v>1</v>
      </c>
      <c r="BP23" s="225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",(VLOOKUP(BS23,PROTOKOL!$A$1:$E$27,2,FALSE))*BT23)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4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",(VLOOKUP(CB23,PROTOKOL!$A$1:$E$27,2,FALSE))*CC23)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92"/>
        <v xml:space="preserve"> </v>
      </c>
      <c r="CH23" s="169">
        <f t="shared" si="44"/>
        <v>0</v>
      </c>
      <c r="CI23" s="170" t="str">
        <f t="shared" si="45"/>
        <v xml:space="preserve"> </v>
      </c>
      <c r="CK23" s="166">
        <v>1</v>
      </c>
      <c r="CL23" s="225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",(VLOOKUP(CO23,PROTOKOL!$A$1:$E$27,2,FALSE))*CP23)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4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",(VLOOKUP(CX23,PROTOKOL!$A$1:$E$27,2,FALSE))*CY23)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93"/>
        <v xml:space="preserve"> </v>
      </c>
      <c r="DD23" s="169">
        <f t="shared" si="48"/>
        <v>0</v>
      </c>
      <c r="DE23" s="170" t="str">
        <f t="shared" si="49"/>
        <v xml:space="preserve"> </v>
      </c>
      <c r="DG23" s="166">
        <v>1</v>
      </c>
      <c r="DH23" s="225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",(VLOOKUP(DK23,PROTOKOL!$A$1:$E$27,2,FALSE))*DL23)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5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",(VLOOKUP(DT23,PROTOKOL!$A$1:$E$27,2,FALSE))*DU23)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94"/>
        <v xml:space="preserve"> </v>
      </c>
      <c r="DZ23" s="169">
        <f t="shared" si="52"/>
        <v>0</v>
      </c>
      <c r="EA23" s="170" t="str">
        <f t="shared" si="53"/>
        <v xml:space="preserve"> </v>
      </c>
      <c r="EC23" s="166">
        <v>1</v>
      </c>
      <c r="ED23" s="225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",(VLOOKUP(EG23,PROTOKOL!$A$1:$E$27,2,FALSE))*EH23)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5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",(VLOOKUP(EP23,PROTOKOL!$A$1:$E$27,2,FALSE))*EQ23)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95"/>
        <v xml:space="preserve"> </v>
      </c>
      <c r="EV23" s="169">
        <f t="shared" si="56"/>
        <v>0</v>
      </c>
      <c r="EW23" s="170" t="str">
        <f t="shared" si="57"/>
        <v xml:space="preserve"> </v>
      </c>
      <c r="EY23" s="166">
        <v>1</v>
      </c>
      <c r="EZ23" s="225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",(VLOOKUP(FC23,PROTOKOL!$A$1:$E$27,2,FALSE))*FD23)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5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",(VLOOKUP(FL23,PROTOKOL!$A$1:$E$27,2,FALSE))*FM23)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96"/>
        <v xml:space="preserve"> </v>
      </c>
      <c r="FR23" s="169">
        <f t="shared" si="60"/>
        <v>0</v>
      </c>
      <c r="FS23" s="170" t="str">
        <f t="shared" si="61"/>
        <v xml:space="preserve"> </v>
      </c>
      <c r="FU23" s="166">
        <v>1</v>
      </c>
      <c r="FV23" s="225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",(VLOOKUP(FY23,PROTOKOL!$A$1:$E$27,2,FALSE))*FZ23)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6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",(VLOOKUP(GH23,PROTOKOL!$A$1:$E$27,2,FALSE))*GI23)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97"/>
        <v xml:space="preserve"> </v>
      </c>
      <c r="GN23" s="169">
        <f t="shared" si="64"/>
        <v>0</v>
      </c>
      <c r="GO23" s="170" t="str">
        <f t="shared" si="65"/>
        <v xml:space="preserve"> </v>
      </c>
      <c r="GQ23" s="166">
        <v>1</v>
      </c>
      <c r="GR23" s="225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",(VLOOKUP(GU23,PROTOKOL!$A$1:$E$27,2,FALSE))*GV23)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6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",(VLOOKUP(HD23,PROTOKOL!$A$1:$E$27,2,FALSE))*HE23)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98"/>
        <v xml:space="preserve"> </v>
      </c>
      <c r="HJ23" s="169">
        <f t="shared" si="68"/>
        <v>0</v>
      </c>
      <c r="HK23" s="170" t="str">
        <f t="shared" si="69"/>
        <v xml:space="preserve"> </v>
      </c>
      <c r="HM23" s="166">
        <v>1</v>
      </c>
      <c r="HN23" s="225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",(VLOOKUP(HQ23,PROTOKOL!$A$1:$E$27,2,FALSE))*HR23)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7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",(VLOOKUP(HZ23,PROTOKOL!$A$1:$E$27,2,FALSE))*IA23)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99"/>
        <v xml:space="preserve"> </v>
      </c>
      <c r="IF23" s="169">
        <f t="shared" si="72"/>
        <v>0</v>
      </c>
      <c r="IG23" s="170" t="str">
        <f t="shared" si="73"/>
        <v xml:space="preserve"> </v>
      </c>
      <c r="II23" s="166">
        <v>1</v>
      </c>
      <c r="IJ23" s="225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",(VLOOKUP(IM23,PROTOKOL!$A$1:$E$27,2,FALSE))*IN23)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7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",(VLOOKUP(IV23,PROTOKOL!$A$1:$E$27,2,FALSE))*IW23)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00"/>
        <v xml:space="preserve"> </v>
      </c>
      <c r="JB23" s="169">
        <f t="shared" si="76"/>
        <v>0</v>
      </c>
      <c r="JC23" s="170" t="str">
        <f t="shared" si="77"/>
        <v xml:space="preserve"> </v>
      </c>
      <c r="JE23" s="166">
        <v>1</v>
      </c>
      <c r="JF23" s="225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",(VLOOKUP(JI23,PROTOKOL!$A$1:$E$27,2,FALSE))*JJ23)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7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",(VLOOKUP(JR23,PROTOKOL!$A$1:$E$27,2,FALSE))*JS23)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01"/>
        <v xml:space="preserve"> </v>
      </c>
      <c r="JX23" s="169">
        <f t="shared" si="80"/>
        <v>0</v>
      </c>
      <c r="JY23" s="170" t="str">
        <f t="shared" si="81"/>
        <v xml:space="preserve"> </v>
      </c>
      <c r="KA23" s="166">
        <v>1</v>
      </c>
      <c r="KB23" s="225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",(VLOOKUP(KE23,PROTOKOL!$A$1:$E$27,2,FALSE))*KF23)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8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",(VLOOKUP(KN23,PROTOKOL!$A$1:$E$27,2,FALSE))*KO23)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02"/>
        <v xml:space="preserve"> </v>
      </c>
      <c r="KT23" s="169">
        <f t="shared" si="84"/>
        <v>0</v>
      </c>
      <c r="KU23" s="170" t="str">
        <f t="shared" si="85"/>
        <v xml:space="preserve"> </v>
      </c>
      <c r="KW23" s="166">
        <v>1</v>
      </c>
      <c r="KX23" s="225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",(VLOOKUP(LA23,PROTOKOL!$A$1:$E$27,2,FALSE))*LB23)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8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",(VLOOKUP(LJ23,PROTOKOL!$A$1:$E$27,2,FALSE))*LK23)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03"/>
        <v xml:space="preserve"> </v>
      </c>
      <c r="LP23" s="169">
        <f t="shared" si="88"/>
        <v>0</v>
      </c>
      <c r="LQ23" s="170" t="str">
        <f t="shared" si="89"/>
        <v xml:space="preserve"> </v>
      </c>
    </row>
    <row r="24" spans="1:329" ht="13.8">
      <c r="A24" s="166">
        <v>1</v>
      </c>
      <c r="B24" s="226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",(VLOOKUP(E24,PROTOKOL!$A$1:$E$27,2,FALSE))*F24)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3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",(VLOOKUP(N24,PROTOKOL!$A$1:$E$27,2,FALSE))*O24)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31"/>
        <v xml:space="preserve"> </v>
      </c>
      <c r="T24" s="169">
        <f t="shared" si="32"/>
        <v>0</v>
      </c>
      <c r="U24" s="170" t="str">
        <f t="shared" si="33"/>
        <v xml:space="preserve"> </v>
      </c>
      <c r="W24" s="166">
        <v>1</v>
      </c>
      <c r="X24" s="226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",(VLOOKUP(AA24,PROTOKOL!$A$1:$E$27,2,FALSE))*AB24)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3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",(VLOOKUP(AJ24,PROTOKOL!$A$1:$E$27,2,FALSE))*AK24)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90"/>
        <v xml:space="preserve"> </v>
      </c>
      <c r="AP24" s="169">
        <f t="shared" si="36"/>
        <v>0</v>
      </c>
      <c r="AQ24" s="170" t="str">
        <f t="shared" si="37"/>
        <v xml:space="preserve"> </v>
      </c>
      <c r="AS24" s="166">
        <v>1</v>
      </c>
      <c r="AT24" s="226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",(VLOOKUP(AW24,PROTOKOL!$A$1:$E$27,2,FALSE))*AX24)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3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",(VLOOKUP(BF24,PROTOKOL!$A$1:$E$27,2,FALSE))*BG24)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91"/>
        <v xml:space="preserve"> </v>
      </c>
      <c r="BL24" s="169">
        <f t="shared" si="40"/>
        <v>0</v>
      </c>
      <c r="BM24" s="170" t="str">
        <f t="shared" si="41"/>
        <v xml:space="preserve"> </v>
      </c>
      <c r="BO24" s="166">
        <v>1</v>
      </c>
      <c r="BP24" s="226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",(VLOOKUP(BS24,PROTOKOL!$A$1:$E$27,2,FALSE))*BT24)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4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",(VLOOKUP(CB24,PROTOKOL!$A$1:$E$27,2,FALSE))*CC24)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92"/>
        <v xml:space="preserve"> </v>
      </c>
      <c r="CH24" s="169">
        <f t="shared" si="44"/>
        <v>0</v>
      </c>
      <c r="CI24" s="170" t="str">
        <f t="shared" si="45"/>
        <v xml:space="preserve"> </v>
      </c>
      <c r="CK24" s="166">
        <v>1</v>
      </c>
      <c r="CL24" s="226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",(VLOOKUP(CO24,PROTOKOL!$A$1:$E$27,2,FALSE))*CP24)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4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",(VLOOKUP(CX24,PROTOKOL!$A$1:$E$27,2,FALSE))*CY24)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93"/>
        <v xml:space="preserve"> </v>
      </c>
      <c r="DD24" s="169">
        <f t="shared" si="48"/>
        <v>0</v>
      </c>
      <c r="DE24" s="170" t="str">
        <f t="shared" si="49"/>
        <v xml:space="preserve"> </v>
      </c>
      <c r="DG24" s="166">
        <v>1</v>
      </c>
      <c r="DH24" s="226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",(VLOOKUP(DK24,PROTOKOL!$A$1:$E$27,2,FALSE))*DL24)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5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",(VLOOKUP(DT24,PROTOKOL!$A$1:$E$27,2,FALSE))*DU24)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94"/>
        <v xml:space="preserve"> </v>
      </c>
      <c r="DZ24" s="169">
        <f t="shared" si="52"/>
        <v>0</v>
      </c>
      <c r="EA24" s="170" t="str">
        <f t="shared" si="53"/>
        <v xml:space="preserve"> </v>
      </c>
      <c r="EC24" s="166">
        <v>1</v>
      </c>
      <c r="ED24" s="226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",(VLOOKUP(EG24,PROTOKOL!$A$1:$E$27,2,FALSE))*EH24)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5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",(VLOOKUP(EP24,PROTOKOL!$A$1:$E$27,2,FALSE))*EQ24)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95"/>
        <v xml:space="preserve"> </v>
      </c>
      <c r="EV24" s="169">
        <f t="shared" si="56"/>
        <v>0</v>
      </c>
      <c r="EW24" s="170" t="str">
        <f t="shared" si="57"/>
        <v xml:space="preserve"> </v>
      </c>
      <c r="EY24" s="166">
        <v>1</v>
      </c>
      <c r="EZ24" s="226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",(VLOOKUP(FC24,PROTOKOL!$A$1:$E$27,2,FALSE))*FD24)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5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",(VLOOKUP(FL24,PROTOKOL!$A$1:$E$27,2,FALSE))*FM24)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96"/>
        <v xml:space="preserve"> </v>
      </c>
      <c r="FR24" s="169">
        <f t="shared" si="60"/>
        <v>0</v>
      </c>
      <c r="FS24" s="170" t="str">
        <f t="shared" si="61"/>
        <v xml:space="preserve"> </v>
      </c>
      <c r="FU24" s="166">
        <v>1</v>
      </c>
      <c r="FV24" s="226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",(VLOOKUP(FY24,PROTOKOL!$A$1:$E$27,2,FALSE))*FZ24)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6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",(VLOOKUP(GH24,PROTOKOL!$A$1:$E$27,2,FALSE))*GI24)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97"/>
        <v xml:space="preserve"> </v>
      </c>
      <c r="GN24" s="169">
        <f t="shared" si="64"/>
        <v>0</v>
      </c>
      <c r="GO24" s="170" t="str">
        <f t="shared" si="65"/>
        <v xml:space="preserve"> </v>
      </c>
      <c r="GQ24" s="166">
        <v>1</v>
      </c>
      <c r="GR24" s="226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",(VLOOKUP(GU24,PROTOKOL!$A$1:$E$27,2,FALSE))*GV24)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6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",(VLOOKUP(HD24,PROTOKOL!$A$1:$E$27,2,FALSE))*HE24)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98"/>
        <v xml:space="preserve"> </v>
      </c>
      <c r="HJ24" s="169">
        <f t="shared" si="68"/>
        <v>0</v>
      </c>
      <c r="HK24" s="170" t="str">
        <f t="shared" si="69"/>
        <v xml:space="preserve"> </v>
      </c>
      <c r="HM24" s="166">
        <v>1</v>
      </c>
      <c r="HN24" s="226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",(VLOOKUP(HQ24,PROTOKOL!$A$1:$E$27,2,FALSE))*HR24)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7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",(VLOOKUP(HZ24,PROTOKOL!$A$1:$E$27,2,FALSE))*IA24)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99"/>
        <v xml:space="preserve"> </v>
      </c>
      <c r="IF24" s="169">
        <f t="shared" si="72"/>
        <v>0</v>
      </c>
      <c r="IG24" s="170" t="str">
        <f t="shared" si="73"/>
        <v xml:space="preserve"> </v>
      </c>
      <c r="II24" s="166">
        <v>1</v>
      </c>
      <c r="IJ24" s="226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",(VLOOKUP(IM24,PROTOKOL!$A$1:$E$27,2,FALSE))*IN24)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7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",(VLOOKUP(IV24,PROTOKOL!$A$1:$E$27,2,FALSE))*IW24)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00"/>
        <v xml:space="preserve"> </v>
      </c>
      <c r="JB24" s="169">
        <f t="shared" si="76"/>
        <v>0</v>
      </c>
      <c r="JC24" s="170" t="str">
        <f t="shared" si="77"/>
        <v xml:space="preserve"> </v>
      </c>
      <c r="JE24" s="166">
        <v>1</v>
      </c>
      <c r="JF24" s="226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",(VLOOKUP(JI24,PROTOKOL!$A$1:$E$27,2,FALSE))*JJ24)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7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",(VLOOKUP(JR24,PROTOKOL!$A$1:$E$27,2,FALSE))*JS24)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01"/>
        <v xml:space="preserve"> </v>
      </c>
      <c r="JX24" s="169">
        <f t="shared" si="80"/>
        <v>0</v>
      </c>
      <c r="JY24" s="170" t="str">
        <f t="shared" si="81"/>
        <v xml:space="preserve"> </v>
      </c>
      <c r="KA24" s="166">
        <v>1</v>
      </c>
      <c r="KB24" s="226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",(VLOOKUP(KE24,PROTOKOL!$A$1:$E$27,2,FALSE))*KF24)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8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",(VLOOKUP(KN24,PROTOKOL!$A$1:$E$27,2,FALSE))*KO24)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02"/>
        <v xml:space="preserve"> </v>
      </c>
      <c r="KT24" s="169">
        <f t="shared" si="84"/>
        <v>0</v>
      </c>
      <c r="KU24" s="170" t="str">
        <f t="shared" si="85"/>
        <v xml:space="preserve"> </v>
      </c>
      <c r="KW24" s="166">
        <v>1</v>
      </c>
      <c r="KX24" s="226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",(VLOOKUP(LA24,PROTOKOL!$A$1:$E$27,2,FALSE))*LB24)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8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",(VLOOKUP(LJ24,PROTOKOL!$A$1:$E$27,2,FALSE))*LK24)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03"/>
        <v xml:space="preserve"> </v>
      </c>
      <c r="LP24" s="169">
        <f t="shared" si="88"/>
        <v>0</v>
      </c>
      <c r="LQ24" s="170" t="str">
        <f t="shared" si="89"/>
        <v xml:space="preserve"> </v>
      </c>
    </row>
    <row r="25" spans="1:329" ht="13.8">
      <c r="A25" s="166">
        <v>1</v>
      </c>
      <c r="B25" s="227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",(VLOOKUP(E25,PROTOKOL!$A$1:$E$27,2,FALSE))*F25)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3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",(VLOOKUP(N25,PROTOKOL!$A$1:$E$27,2,FALSE))*O25)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31"/>
        <v xml:space="preserve"> </v>
      </c>
      <c r="T25" s="169">
        <f t="shared" si="32"/>
        <v>0</v>
      </c>
      <c r="U25" s="170" t="str">
        <f t="shared" si="33"/>
        <v xml:space="preserve"> </v>
      </c>
      <c r="W25" s="166">
        <v>1</v>
      </c>
      <c r="X25" s="227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",(VLOOKUP(AA25,PROTOKOL!$A$1:$E$27,2,FALSE))*AB25)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3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",(VLOOKUP(AJ25,PROTOKOL!$A$1:$E$27,2,FALSE))*AK25)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90"/>
        <v xml:space="preserve"> </v>
      </c>
      <c r="AP25" s="169">
        <f t="shared" si="36"/>
        <v>0</v>
      </c>
      <c r="AQ25" s="170" t="str">
        <f t="shared" si="37"/>
        <v xml:space="preserve"> </v>
      </c>
      <c r="AS25" s="166">
        <v>1</v>
      </c>
      <c r="AT25" s="227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",(VLOOKUP(AW25,PROTOKOL!$A$1:$E$27,2,FALSE))*AX25)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3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",(VLOOKUP(BF25,PROTOKOL!$A$1:$E$27,2,FALSE))*BG25)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91"/>
        <v xml:space="preserve"> </v>
      </c>
      <c r="BL25" s="169">
        <f t="shared" si="40"/>
        <v>0</v>
      </c>
      <c r="BM25" s="170" t="str">
        <f t="shared" si="41"/>
        <v xml:space="preserve"> </v>
      </c>
      <c r="BO25" s="166">
        <v>1</v>
      </c>
      <c r="BP25" s="227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",(VLOOKUP(BS25,PROTOKOL!$A$1:$E$27,2,FALSE))*BT25)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4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",(VLOOKUP(CB25,PROTOKOL!$A$1:$E$27,2,FALSE))*CC25)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92"/>
        <v xml:space="preserve"> </v>
      </c>
      <c r="CH25" s="169">
        <f t="shared" si="44"/>
        <v>0</v>
      </c>
      <c r="CI25" s="170" t="str">
        <f t="shared" si="45"/>
        <v xml:space="preserve"> </v>
      </c>
      <c r="CK25" s="166">
        <v>1</v>
      </c>
      <c r="CL25" s="227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",(VLOOKUP(CO25,PROTOKOL!$A$1:$E$27,2,FALSE))*CP25)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4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",(VLOOKUP(CX25,PROTOKOL!$A$1:$E$27,2,FALSE))*CY25)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93"/>
        <v xml:space="preserve"> </v>
      </c>
      <c r="DD25" s="169">
        <f t="shared" si="48"/>
        <v>0</v>
      </c>
      <c r="DE25" s="170" t="str">
        <f t="shared" si="49"/>
        <v xml:space="preserve"> </v>
      </c>
      <c r="DG25" s="166">
        <v>1</v>
      </c>
      <c r="DH25" s="227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",(VLOOKUP(DK25,PROTOKOL!$A$1:$E$27,2,FALSE))*DL25)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5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",(VLOOKUP(DT25,PROTOKOL!$A$1:$E$27,2,FALSE))*DU25)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94"/>
        <v xml:space="preserve"> </v>
      </c>
      <c r="DZ25" s="169">
        <f t="shared" si="52"/>
        <v>0</v>
      </c>
      <c r="EA25" s="170" t="str">
        <f t="shared" si="53"/>
        <v xml:space="preserve"> </v>
      </c>
      <c r="EC25" s="166">
        <v>1</v>
      </c>
      <c r="ED25" s="227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",(VLOOKUP(EG25,PROTOKOL!$A$1:$E$27,2,FALSE))*EH25)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5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",(VLOOKUP(EP25,PROTOKOL!$A$1:$E$27,2,FALSE))*EQ25)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95"/>
        <v xml:space="preserve"> </v>
      </c>
      <c r="EV25" s="169">
        <f t="shared" si="56"/>
        <v>0</v>
      </c>
      <c r="EW25" s="170" t="str">
        <f t="shared" si="57"/>
        <v xml:space="preserve"> </v>
      </c>
      <c r="EY25" s="166">
        <v>1</v>
      </c>
      <c r="EZ25" s="227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",(VLOOKUP(FC25,PROTOKOL!$A$1:$E$27,2,FALSE))*FD25)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5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",(VLOOKUP(FL25,PROTOKOL!$A$1:$E$27,2,FALSE))*FM25)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96"/>
        <v xml:space="preserve"> </v>
      </c>
      <c r="FR25" s="169">
        <f t="shared" si="60"/>
        <v>0</v>
      </c>
      <c r="FS25" s="170" t="str">
        <f t="shared" si="61"/>
        <v xml:space="preserve"> </v>
      </c>
      <c r="FU25" s="166">
        <v>1</v>
      </c>
      <c r="FV25" s="227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",(VLOOKUP(FY25,PROTOKOL!$A$1:$E$27,2,FALSE))*FZ25)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6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",(VLOOKUP(GH25,PROTOKOL!$A$1:$E$27,2,FALSE))*GI25)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97"/>
        <v xml:space="preserve"> </v>
      </c>
      <c r="GN25" s="169">
        <f t="shared" si="64"/>
        <v>0</v>
      </c>
      <c r="GO25" s="170" t="str">
        <f t="shared" si="65"/>
        <v xml:space="preserve"> </v>
      </c>
      <c r="GQ25" s="166">
        <v>1</v>
      </c>
      <c r="GR25" s="227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",(VLOOKUP(GU25,PROTOKOL!$A$1:$E$27,2,FALSE))*GV25)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6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",(VLOOKUP(HD25,PROTOKOL!$A$1:$E$27,2,FALSE))*HE25)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98"/>
        <v xml:space="preserve"> </v>
      </c>
      <c r="HJ25" s="169">
        <f t="shared" si="68"/>
        <v>0</v>
      </c>
      <c r="HK25" s="170" t="str">
        <f t="shared" si="69"/>
        <v xml:space="preserve"> </v>
      </c>
      <c r="HM25" s="166">
        <v>1</v>
      </c>
      <c r="HN25" s="227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",(VLOOKUP(HQ25,PROTOKOL!$A$1:$E$27,2,FALSE))*HR25)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7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",(VLOOKUP(HZ25,PROTOKOL!$A$1:$E$27,2,FALSE))*IA25)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99"/>
        <v xml:space="preserve"> </v>
      </c>
      <c r="IF25" s="169">
        <f t="shared" si="72"/>
        <v>0</v>
      </c>
      <c r="IG25" s="170" t="str">
        <f t="shared" si="73"/>
        <v xml:space="preserve"> </v>
      </c>
      <c r="II25" s="166">
        <v>1</v>
      </c>
      <c r="IJ25" s="227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",(VLOOKUP(IM25,PROTOKOL!$A$1:$E$27,2,FALSE))*IN25)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7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",(VLOOKUP(IV25,PROTOKOL!$A$1:$E$27,2,FALSE))*IW25)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00"/>
        <v xml:space="preserve"> </v>
      </c>
      <c r="JB25" s="169">
        <f t="shared" si="76"/>
        <v>0</v>
      </c>
      <c r="JC25" s="170" t="str">
        <f t="shared" si="77"/>
        <v xml:space="preserve"> </v>
      </c>
      <c r="JE25" s="166">
        <v>1</v>
      </c>
      <c r="JF25" s="227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",(VLOOKUP(JI25,PROTOKOL!$A$1:$E$27,2,FALSE))*JJ25)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7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",(VLOOKUP(JR25,PROTOKOL!$A$1:$E$27,2,FALSE))*JS25)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01"/>
        <v xml:space="preserve"> </v>
      </c>
      <c r="JX25" s="169">
        <f t="shared" si="80"/>
        <v>0</v>
      </c>
      <c r="JY25" s="170" t="str">
        <f t="shared" si="81"/>
        <v xml:space="preserve"> </v>
      </c>
      <c r="KA25" s="166">
        <v>1</v>
      </c>
      <c r="KB25" s="227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",(VLOOKUP(KE25,PROTOKOL!$A$1:$E$27,2,FALSE))*KF25)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8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",(VLOOKUP(KN25,PROTOKOL!$A$1:$E$27,2,FALSE))*KO25)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02"/>
        <v xml:space="preserve"> </v>
      </c>
      <c r="KT25" s="169">
        <f t="shared" si="84"/>
        <v>0</v>
      </c>
      <c r="KU25" s="170" t="str">
        <f t="shared" si="85"/>
        <v xml:space="preserve"> </v>
      </c>
      <c r="KW25" s="166">
        <v>1</v>
      </c>
      <c r="KX25" s="227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",(VLOOKUP(LA25,PROTOKOL!$A$1:$E$27,2,FALSE))*LB25)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8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",(VLOOKUP(LJ25,PROTOKOL!$A$1:$E$27,2,FALSE))*LK25)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03"/>
        <v xml:space="preserve"> </v>
      </c>
      <c r="LP25" s="169">
        <f t="shared" si="88"/>
        <v>0</v>
      </c>
      <c r="LQ25" s="170" t="str">
        <f t="shared" si="89"/>
        <v xml:space="preserve"> </v>
      </c>
    </row>
    <row r="26" spans="1:329" ht="13.8">
      <c r="A26" s="166">
        <v>2</v>
      </c>
      <c r="B26" s="225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",(VLOOKUP(E26,PROTOKOL!$A$1:$E$27,2,FALSE))*F26)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3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",(VLOOKUP(N26,PROTOKOL!$A$1:$E$27,2,FALSE))*O26)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31"/>
        <v xml:space="preserve"> </v>
      </c>
      <c r="T26" s="169">
        <f t="shared" si="32"/>
        <v>0</v>
      </c>
      <c r="U26" s="170" t="str">
        <f t="shared" si="33"/>
        <v xml:space="preserve"> </v>
      </c>
      <c r="W26" s="166">
        <v>2</v>
      </c>
      <c r="X26" s="225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",(VLOOKUP(AA26,PROTOKOL!$A$1:$E$27,2,FALSE))*AB26)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3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",(VLOOKUP(AJ26,PROTOKOL!$A$1:$E$27,2,FALSE))*AK26)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90"/>
        <v xml:space="preserve"> </v>
      </c>
      <c r="AP26" s="169">
        <f t="shared" si="36"/>
        <v>0</v>
      </c>
      <c r="AQ26" s="170" t="str">
        <f t="shared" si="37"/>
        <v xml:space="preserve"> </v>
      </c>
      <c r="AS26" s="166">
        <v>2</v>
      </c>
      <c r="AT26" s="225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",(VLOOKUP(AW26,PROTOKOL!$A$1:$E$27,2,FALSE))*AX26)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3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",(VLOOKUP(BF26,PROTOKOL!$A$1:$E$27,2,FALSE))*BG26)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91"/>
        <v xml:space="preserve"> </v>
      </c>
      <c r="BL26" s="169">
        <f t="shared" si="40"/>
        <v>0</v>
      </c>
      <c r="BM26" s="170" t="str">
        <f t="shared" si="41"/>
        <v xml:space="preserve"> </v>
      </c>
      <c r="BO26" s="166">
        <v>2</v>
      </c>
      <c r="BP26" s="225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",(VLOOKUP(BS26,PROTOKOL!$A$1:$E$27,2,FALSE))*BT26)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4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",(VLOOKUP(CB26,PROTOKOL!$A$1:$E$27,2,FALSE))*CC26)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92"/>
        <v xml:space="preserve"> </v>
      </c>
      <c r="CH26" s="169">
        <f t="shared" si="44"/>
        <v>0</v>
      </c>
      <c r="CI26" s="170" t="str">
        <f t="shared" si="45"/>
        <v xml:space="preserve"> </v>
      </c>
      <c r="CK26" s="166">
        <v>2</v>
      </c>
      <c r="CL26" s="225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",(VLOOKUP(CO26,PROTOKOL!$A$1:$E$27,2,FALSE))*CP26)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4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",(VLOOKUP(CX26,PROTOKOL!$A$1:$E$27,2,FALSE))*CY26)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93"/>
        <v xml:space="preserve"> </v>
      </c>
      <c r="DD26" s="169">
        <f t="shared" si="48"/>
        <v>0</v>
      </c>
      <c r="DE26" s="170" t="str">
        <f t="shared" si="49"/>
        <v xml:space="preserve"> </v>
      </c>
      <c r="DG26" s="166">
        <v>2</v>
      </c>
      <c r="DH26" s="225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",(VLOOKUP(DK26,PROTOKOL!$A$1:$E$27,2,FALSE))*DL26)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5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",(VLOOKUP(DT26,PROTOKOL!$A$1:$E$27,2,FALSE))*DU26)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94"/>
        <v xml:space="preserve"> </v>
      </c>
      <c r="DZ26" s="169">
        <f t="shared" si="52"/>
        <v>0</v>
      </c>
      <c r="EA26" s="170" t="str">
        <f t="shared" si="53"/>
        <v xml:space="preserve"> </v>
      </c>
      <c r="EC26" s="166">
        <v>2</v>
      </c>
      <c r="ED26" s="225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",(VLOOKUP(EG26,PROTOKOL!$A$1:$E$27,2,FALSE))*EH26)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5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",(VLOOKUP(EP26,PROTOKOL!$A$1:$E$27,2,FALSE))*EQ26)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95"/>
        <v xml:space="preserve"> </v>
      </c>
      <c r="EV26" s="169">
        <f t="shared" si="56"/>
        <v>0</v>
      </c>
      <c r="EW26" s="170" t="str">
        <f t="shared" si="57"/>
        <v xml:space="preserve"> </v>
      </c>
      <c r="EY26" s="166">
        <v>2</v>
      </c>
      <c r="EZ26" s="225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",(VLOOKUP(FC26,PROTOKOL!$A$1:$E$27,2,FALSE))*FD26)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5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",(VLOOKUP(FL26,PROTOKOL!$A$1:$E$27,2,FALSE))*FM26)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96"/>
        <v xml:space="preserve"> </v>
      </c>
      <c r="FR26" s="169">
        <f t="shared" si="60"/>
        <v>0</v>
      </c>
      <c r="FS26" s="170" t="str">
        <f t="shared" si="61"/>
        <v xml:space="preserve"> </v>
      </c>
      <c r="FU26" s="166">
        <v>2</v>
      </c>
      <c r="FV26" s="225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",(VLOOKUP(FY26,PROTOKOL!$A$1:$E$27,2,FALSE))*FZ26)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6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",(VLOOKUP(GH26,PROTOKOL!$A$1:$E$27,2,FALSE))*GI26)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97"/>
        <v xml:space="preserve"> </v>
      </c>
      <c r="GN26" s="169">
        <f t="shared" si="64"/>
        <v>0</v>
      </c>
      <c r="GO26" s="170" t="str">
        <f t="shared" si="65"/>
        <v xml:space="preserve"> </v>
      </c>
      <c r="GQ26" s="166">
        <v>2</v>
      </c>
      <c r="GR26" s="225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",(VLOOKUP(GU26,PROTOKOL!$A$1:$E$27,2,FALSE))*GV26)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6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",(VLOOKUP(HD26,PROTOKOL!$A$1:$E$27,2,FALSE))*HE26)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98"/>
        <v xml:space="preserve"> </v>
      </c>
      <c r="HJ26" s="169">
        <f t="shared" si="68"/>
        <v>0</v>
      </c>
      <c r="HK26" s="170" t="str">
        <f t="shared" si="69"/>
        <v xml:space="preserve"> </v>
      </c>
      <c r="HM26" s="166">
        <v>2</v>
      </c>
      <c r="HN26" s="225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",(VLOOKUP(HQ26,PROTOKOL!$A$1:$E$27,2,FALSE))*HR26)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7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",(VLOOKUP(HZ26,PROTOKOL!$A$1:$E$27,2,FALSE))*IA26)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99"/>
        <v xml:space="preserve"> </v>
      </c>
      <c r="IF26" s="169">
        <f t="shared" si="72"/>
        <v>0</v>
      </c>
      <c r="IG26" s="170" t="str">
        <f t="shared" si="73"/>
        <v xml:space="preserve"> </v>
      </c>
      <c r="II26" s="166">
        <v>2</v>
      </c>
      <c r="IJ26" s="225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",(VLOOKUP(IM26,PROTOKOL!$A$1:$E$27,2,FALSE))*IN26)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7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",(VLOOKUP(IV26,PROTOKOL!$A$1:$E$27,2,FALSE))*IW26)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00"/>
        <v xml:space="preserve"> </v>
      </c>
      <c r="JB26" s="169">
        <f t="shared" si="76"/>
        <v>0</v>
      </c>
      <c r="JC26" s="170" t="str">
        <f t="shared" si="77"/>
        <v xml:space="preserve"> </v>
      </c>
      <c r="JE26" s="166">
        <v>2</v>
      </c>
      <c r="JF26" s="225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",(VLOOKUP(JI26,PROTOKOL!$A$1:$E$27,2,FALSE))*JJ26)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7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",(VLOOKUP(JR26,PROTOKOL!$A$1:$E$27,2,FALSE))*JS26)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01"/>
        <v xml:space="preserve"> </v>
      </c>
      <c r="JX26" s="169">
        <f t="shared" si="80"/>
        <v>0</v>
      </c>
      <c r="JY26" s="170" t="str">
        <f t="shared" si="81"/>
        <v xml:space="preserve"> </v>
      </c>
      <c r="KA26" s="166">
        <v>2</v>
      </c>
      <c r="KB26" s="225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",(VLOOKUP(KE26,PROTOKOL!$A$1:$E$27,2,FALSE))*KF26)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8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",(VLOOKUP(KN26,PROTOKOL!$A$1:$E$27,2,FALSE))*KO26)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02"/>
        <v xml:space="preserve"> </v>
      </c>
      <c r="KT26" s="169">
        <f t="shared" si="84"/>
        <v>0</v>
      </c>
      <c r="KU26" s="170" t="str">
        <f t="shared" si="85"/>
        <v xml:space="preserve"> </v>
      </c>
      <c r="KW26" s="166">
        <v>2</v>
      </c>
      <c r="KX26" s="225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",(VLOOKUP(LA26,PROTOKOL!$A$1:$E$27,2,FALSE))*LB26)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8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",(VLOOKUP(LJ26,PROTOKOL!$A$1:$E$27,2,FALSE))*LK26)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03"/>
        <v xml:space="preserve"> </v>
      </c>
      <c r="LP26" s="169">
        <f t="shared" si="88"/>
        <v>0</v>
      </c>
      <c r="LQ26" s="170" t="str">
        <f t="shared" si="89"/>
        <v xml:space="preserve"> </v>
      </c>
    </row>
    <row r="27" spans="1:329" ht="13.8">
      <c r="A27" s="166">
        <v>2</v>
      </c>
      <c r="B27" s="226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",(VLOOKUP(E27,PROTOKOL!$A$1:$E$27,2,FALSE))*F27)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3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",(VLOOKUP(N27,PROTOKOL!$A$1:$E$27,2,FALSE))*O27)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31"/>
        <v xml:space="preserve"> </v>
      </c>
      <c r="T27" s="169">
        <f t="shared" si="32"/>
        <v>0</v>
      </c>
      <c r="U27" s="170" t="str">
        <f t="shared" si="33"/>
        <v xml:space="preserve"> </v>
      </c>
      <c r="W27" s="166">
        <v>2</v>
      </c>
      <c r="X27" s="226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",(VLOOKUP(AA27,PROTOKOL!$A$1:$E$27,2,FALSE))*AB27)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3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",(VLOOKUP(AJ27,PROTOKOL!$A$1:$E$27,2,FALSE))*AK27)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90"/>
        <v xml:space="preserve"> </v>
      </c>
      <c r="AP27" s="169">
        <f t="shared" si="36"/>
        <v>0</v>
      </c>
      <c r="AQ27" s="170" t="str">
        <f t="shared" si="37"/>
        <v xml:space="preserve"> </v>
      </c>
      <c r="AS27" s="166">
        <v>2</v>
      </c>
      <c r="AT27" s="226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",(VLOOKUP(AW27,PROTOKOL!$A$1:$E$27,2,FALSE))*AX27)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3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",(VLOOKUP(BF27,PROTOKOL!$A$1:$E$27,2,FALSE))*BG27)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91"/>
        <v xml:space="preserve"> </v>
      </c>
      <c r="BL27" s="169">
        <f t="shared" si="40"/>
        <v>0</v>
      </c>
      <c r="BM27" s="170" t="str">
        <f t="shared" si="41"/>
        <v xml:space="preserve"> </v>
      </c>
      <c r="BO27" s="166">
        <v>2</v>
      </c>
      <c r="BP27" s="226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",(VLOOKUP(BS27,PROTOKOL!$A$1:$E$27,2,FALSE))*BT27)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4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",(VLOOKUP(CB27,PROTOKOL!$A$1:$E$27,2,FALSE))*CC27)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92"/>
        <v xml:space="preserve"> </v>
      </c>
      <c r="CH27" s="169">
        <f t="shared" si="44"/>
        <v>0</v>
      </c>
      <c r="CI27" s="170" t="str">
        <f t="shared" si="45"/>
        <v xml:space="preserve"> </v>
      </c>
      <c r="CK27" s="166">
        <v>2</v>
      </c>
      <c r="CL27" s="226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",(VLOOKUP(CO27,PROTOKOL!$A$1:$E$27,2,FALSE))*CP27)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4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",(VLOOKUP(CX27,PROTOKOL!$A$1:$E$27,2,FALSE))*CY27)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93"/>
        <v xml:space="preserve"> </v>
      </c>
      <c r="DD27" s="169">
        <f t="shared" si="48"/>
        <v>0</v>
      </c>
      <c r="DE27" s="170" t="str">
        <f t="shared" si="49"/>
        <v xml:space="preserve"> </v>
      </c>
      <c r="DG27" s="166">
        <v>2</v>
      </c>
      <c r="DH27" s="226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",(VLOOKUP(DK27,PROTOKOL!$A$1:$E$27,2,FALSE))*DL27)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5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",(VLOOKUP(DT27,PROTOKOL!$A$1:$E$27,2,FALSE))*DU27)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94"/>
        <v xml:space="preserve"> </v>
      </c>
      <c r="DZ27" s="169">
        <f t="shared" si="52"/>
        <v>0</v>
      </c>
      <c r="EA27" s="170" t="str">
        <f t="shared" si="53"/>
        <v xml:space="preserve"> </v>
      </c>
      <c r="EC27" s="166">
        <v>2</v>
      </c>
      <c r="ED27" s="226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",(VLOOKUP(EG27,PROTOKOL!$A$1:$E$27,2,FALSE))*EH27)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5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",(VLOOKUP(EP27,PROTOKOL!$A$1:$E$27,2,FALSE))*EQ27)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95"/>
        <v xml:space="preserve"> </v>
      </c>
      <c r="EV27" s="169">
        <f t="shared" si="56"/>
        <v>0</v>
      </c>
      <c r="EW27" s="170" t="str">
        <f t="shared" si="57"/>
        <v xml:space="preserve"> </v>
      </c>
      <c r="EY27" s="166">
        <v>2</v>
      </c>
      <c r="EZ27" s="226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",(VLOOKUP(FC27,PROTOKOL!$A$1:$E$27,2,FALSE))*FD27)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5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",(VLOOKUP(FL27,PROTOKOL!$A$1:$E$27,2,FALSE))*FM27)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96"/>
        <v xml:space="preserve"> </v>
      </c>
      <c r="FR27" s="169">
        <f t="shared" si="60"/>
        <v>0</v>
      </c>
      <c r="FS27" s="170" t="str">
        <f t="shared" si="61"/>
        <v xml:space="preserve"> </v>
      </c>
      <c r="FU27" s="166">
        <v>2</v>
      </c>
      <c r="FV27" s="226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",(VLOOKUP(FY27,PROTOKOL!$A$1:$E$27,2,FALSE))*FZ27)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6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",(VLOOKUP(GH27,PROTOKOL!$A$1:$E$27,2,FALSE))*GI27)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97"/>
        <v xml:space="preserve"> </v>
      </c>
      <c r="GN27" s="169">
        <f t="shared" si="64"/>
        <v>0</v>
      </c>
      <c r="GO27" s="170" t="str">
        <f t="shared" si="65"/>
        <v xml:space="preserve"> </v>
      </c>
      <c r="GQ27" s="166">
        <v>2</v>
      </c>
      <c r="GR27" s="226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",(VLOOKUP(GU27,PROTOKOL!$A$1:$E$27,2,FALSE))*GV27)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6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",(VLOOKUP(HD27,PROTOKOL!$A$1:$E$27,2,FALSE))*HE27)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98"/>
        <v xml:space="preserve"> </v>
      </c>
      <c r="HJ27" s="169">
        <f t="shared" si="68"/>
        <v>0</v>
      </c>
      <c r="HK27" s="170" t="str">
        <f t="shared" si="69"/>
        <v xml:space="preserve"> </v>
      </c>
      <c r="HM27" s="166">
        <v>2</v>
      </c>
      <c r="HN27" s="226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",(VLOOKUP(HQ27,PROTOKOL!$A$1:$E$27,2,FALSE))*HR27)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7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",(VLOOKUP(HZ27,PROTOKOL!$A$1:$E$27,2,FALSE))*IA27)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99"/>
        <v xml:space="preserve"> </v>
      </c>
      <c r="IF27" s="169">
        <f t="shared" si="72"/>
        <v>0</v>
      </c>
      <c r="IG27" s="170" t="str">
        <f t="shared" si="73"/>
        <v xml:space="preserve"> </v>
      </c>
      <c r="II27" s="166">
        <v>2</v>
      </c>
      <c r="IJ27" s="226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",(VLOOKUP(IM27,PROTOKOL!$A$1:$E$27,2,FALSE))*IN27)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7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",(VLOOKUP(IV27,PROTOKOL!$A$1:$E$27,2,FALSE))*IW27)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00"/>
        <v xml:space="preserve"> </v>
      </c>
      <c r="JB27" s="169">
        <f t="shared" si="76"/>
        <v>0</v>
      </c>
      <c r="JC27" s="170" t="str">
        <f t="shared" si="77"/>
        <v xml:space="preserve"> </v>
      </c>
      <c r="JE27" s="166">
        <v>2</v>
      </c>
      <c r="JF27" s="226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",(VLOOKUP(JI27,PROTOKOL!$A$1:$E$27,2,FALSE))*JJ27)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7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",(VLOOKUP(JR27,PROTOKOL!$A$1:$E$27,2,FALSE))*JS27)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01"/>
        <v xml:space="preserve"> </v>
      </c>
      <c r="JX27" s="169">
        <f t="shared" si="80"/>
        <v>0</v>
      </c>
      <c r="JY27" s="170" t="str">
        <f t="shared" si="81"/>
        <v xml:space="preserve"> </v>
      </c>
      <c r="KA27" s="166">
        <v>2</v>
      </c>
      <c r="KB27" s="226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",(VLOOKUP(KE27,PROTOKOL!$A$1:$E$27,2,FALSE))*KF27)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8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",(VLOOKUP(KN27,PROTOKOL!$A$1:$E$27,2,FALSE))*KO27)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02"/>
        <v xml:space="preserve"> </v>
      </c>
      <c r="KT27" s="169">
        <f t="shared" si="84"/>
        <v>0</v>
      </c>
      <c r="KU27" s="170" t="str">
        <f t="shared" si="85"/>
        <v xml:space="preserve"> </v>
      </c>
      <c r="KW27" s="166">
        <v>2</v>
      </c>
      <c r="KX27" s="226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",(VLOOKUP(LA27,PROTOKOL!$A$1:$E$27,2,FALSE))*LB27)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8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",(VLOOKUP(LJ27,PROTOKOL!$A$1:$E$27,2,FALSE))*LK27)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03"/>
        <v xml:space="preserve"> </v>
      </c>
      <c r="LP27" s="169">
        <f t="shared" si="88"/>
        <v>0</v>
      </c>
      <c r="LQ27" s="170" t="str">
        <f t="shared" si="89"/>
        <v xml:space="preserve"> </v>
      </c>
    </row>
    <row r="28" spans="1:329" ht="13.8">
      <c r="A28" s="166">
        <v>2</v>
      </c>
      <c r="B28" s="227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",(VLOOKUP(E28,PROTOKOL!$A$1:$E$27,2,FALSE))*F28)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3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",(VLOOKUP(N28,PROTOKOL!$A$1:$E$27,2,FALSE))*O28)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31"/>
        <v xml:space="preserve"> </v>
      </c>
      <c r="T28" s="169">
        <f t="shared" si="32"/>
        <v>0</v>
      </c>
      <c r="U28" s="170" t="str">
        <f t="shared" si="33"/>
        <v xml:space="preserve"> </v>
      </c>
      <c r="W28" s="166">
        <v>2</v>
      </c>
      <c r="X28" s="227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",(VLOOKUP(AA28,PROTOKOL!$A$1:$E$27,2,FALSE))*AB28)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3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",(VLOOKUP(AJ28,PROTOKOL!$A$1:$E$27,2,FALSE))*AK28)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90"/>
        <v xml:space="preserve"> </v>
      </c>
      <c r="AP28" s="169">
        <f t="shared" si="36"/>
        <v>0</v>
      </c>
      <c r="AQ28" s="170" t="str">
        <f t="shared" si="37"/>
        <v xml:space="preserve"> </v>
      </c>
      <c r="AS28" s="166">
        <v>2</v>
      </c>
      <c r="AT28" s="227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",(VLOOKUP(AW28,PROTOKOL!$A$1:$E$27,2,FALSE))*AX28)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3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",(VLOOKUP(BF28,PROTOKOL!$A$1:$E$27,2,FALSE))*BG28)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91"/>
        <v xml:space="preserve"> </v>
      </c>
      <c r="BL28" s="169">
        <f t="shared" si="40"/>
        <v>0</v>
      </c>
      <c r="BM28" s="170" t="str">
        <f t="shared" si="41"/>
        <v xml:space="preserve"> </v>
      </c>
      <c r="BO28" s="166">
        <v>2</v>
      </c>
      <c r="BP28" s="227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",(VLOOKUP(BS28,PROTOKOL!$A$1:$E$27,2,FALSE))*BT28)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4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",(VLOOKUP(CB28,PROTOKOL!$A$1:$E$27,2,FALSE))*CC28)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92"/>
        <v xml:space="preserve"> </v>
      </c>
      <c r="CH28" s="169">
        <f t="shared" si="44"/>
        <v>0</v>
      </c>
      <c r="CI28" s="170" t="str">
        <f t="shared" si="45"/>
        <v xml:space="preserve"> </v>
      </c>
      <c r="CK28" s="166">
        <v>2</v>
      </c>
      <c r="CL28" s="227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",(VLOOKUP(CO28,PROTOKOL!$A$1:$E$27,2,FALSE))*CP28)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4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",(VLOOKUP(CX28,PROTOKOL!$A$1:$E$27,2,FALSE))*CY28)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93"/>
        <v xml:space="preserve"> </v>
      </c>
      <c r="DD28" s="169">
        <f t="shared" si="48"/>
        <v>0</v>
      </c>
      <c r="DE28" s="170" t="str">
        <f t="shared" si="49"/>
        <v xml:space="preserve"> </v>
      </c>
      <c r="DG28" s="166">
        <v>2</v>
      </c>
      <c r="DH28" s="227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",(VLOOKUP(DK28,PROTOKOL!$A$1:$E$27,2,FALSE))*DL28)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5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",(VLOOKUP(DT28,PROTOKOL!$A$1:$E$27,2,FALSE))*DU28)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94"/>
        <v xml:space="preserve"> </v>
      </c>
      <c r="DZ28" s="169">
        <f t="shared" si="52"/>
        <v>0</v>
      </c>
      <c r="EA28" s="170" t="str">
        <f t="shared" si="53"/>
        <v xml:space="preserve"> </v>
      </c>
      <c r="EC28" s="166">
        <v>2</v>
      </c>
      <c r="ED28" s="227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",(VLOOKUP(EG28,PROTOKOL!$A$1:$E$27,2,FALSE))*EH28)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5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",(VLOOKUP(EP28,PROTOKOL!$A$1:$E$27,2,FALSE))*EQ28)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95"/>
        <v xml:space="preserve"> </v>
      </c>
      <c r="EV28" s="169">
        <f t="shared" si="56"/>
        <v>0</v>
      </c>
      <c r="EW28" s="170" t="str">
        <f t="shared" si="57"/>
        <v xml:space="preserve"> </v>
      </c>
      <c r="EY28" s="166">
        <v>2</v>
      </c>
      <c r="EZ28" s="227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",(VLOOKUP(FC28,PROTOKOL!$A$1:$E$27,2,FALSE))*FD28)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5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",(VLOOKUP(FL28,PROTOKOL!$A$1:$E$27,2,FALSE))*FM28)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96"/>
        <v xml:space="preserve"> </v>
      </c>
      <c r="FR28" s="169">
        <f t="shared" si="60"/>
        <v>0</v>
      </c>
      <c r="FS28" s="170" t="str">
        <f t="shared" si="61"/>
        <v xml:space="preserve"> </v>
      </c>
      <c r="FU28" s="166">
        <v>2</v>
      </c>
      <c r="FV28" s="227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",(VLOOKUP(FY28,PROTOKOL!$A$1:$E$27,2,FALSE))*FZ28)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6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",(VLOOKUP(GH28,PROTOKOL!$A$1:$E$27,2,FALSE))*GI28)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97"/>
        <v xml:space="preserve"> </v>
      </c>
      <c r="GN28" s="169">
        <f t="shared" si="64"/>
        <v>0</v>
      </c>
      <c r="GO28" s="170" t="str">
        <f t="shared" si="65"/>
        <v xml:space="preserve"> </v>
      </c>
      <c r="GQ28" s="166">
        <v>2</v>
      </c>
      <c r="GR28" s="227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",(VLOOKUP(GU28,PROTOKOL!$A$1:$E$27,2,FALSE))*GV28)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6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",(VLOOKUP(HD28,PROTOKOL!$A$1:$E$27,2,FALSE))*HE28)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98"/>
        <v xml:space="preserve"> </v>
      </c>
      <c r="HJ28" s="169">
        <f t="shared" si="68"/>
        <v>0</v>
      </c>
      <c r="HK28" s="170" t="str">
        <f t="shared" si="69"/>
        <v xml:space="preserve"> </v>
      </c>
      <c r="HM28" s="166">
        <v>2</v>
      </c>
      <c r="HN28" s="227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",(VLOOKUP(HQ28,PROTOKOL!$A$1:$E$27,2,FALSE))*HR28)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7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",(VLOOKUP(HZ28,PROTOKOL!$A$1:$E$27,2,FALSE))*IA28)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99"/>
        <v xml:space="preserve"> </v>
      </c>
      <c r="IF28" s="169">
        <f t="shared" si="72"/>
        <v>0</v>
      </c>
      <c r="IG28" s="170" t="str">
        <f t="shared" si="73"/>
        <v xml:space="preserve"> </v>
      </c>
      <c r="II28" s="166">
        <v>2</v>
      </c>
      <c r="IJ28" s="227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",(VLOOKUP(IM28,PROTOKOL!$A$1:$E$27,2,FALSE))*IN28)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7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",(VLOOKUP(IV28,PROTOKOL!$A$1:$E$27,2,FALSE))*IW28)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00"/>
        <v xml:space="preserve"> </v>
      </c>
      <c r="JB28" s="169">
        <f t="shared" si="76"/>
        <v>0</v>
      </c>
      <c r="JC28" s="170" t="str">
        <f t="shared" si="77"/>
        <v xml:space="preserve"> </v>
      </c>
      <c r="JE28" s="166">
        <v>2</v>
      </c>
      <c r="JF28" s="227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",(VLOOKUP(JI28,PROTOKOL!$A$1:$E$27,2,FALSE))*JJ28)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7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",(VLOOKUP(JR28,PROTOKOL!$A$1:$E$27,2,FALSE))*JS28)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01"/>
        <v xml:space="preserve"> </v>
      </c>
      <c r="JX28" s="169">
        <f t="shared" si="80"/>
        <v>0</v>
      </c>
      <c r="JY28" s="170" t="str">
        <f t="shared" si="81"/>
        <v xml:space="preserve"> </v>
      </c>
      <c r="KA28" s="166">
        <v>2</v>
      </c>
      <c r="KB28" s="227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",(VLOOKUP(KE28,PROTOKOL!$A$1:$E$27,2,FALSE))*KF28)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8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",(VLOOKUP(KN28,PROTOKOL!$A$1:$E$27,2,FALSE))*KO28)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02"/>
        <v xml:space="preserve"> </v>
      </c>
      <c r="KT28" s="169">
        <f t="shared" si="84"/>
        <v>0</v>
      </c>
      <c r="KU28" s="170" t="str">
        <f t="shared" si="85"/>
        <v xml:space="preserve"> </v>
      </c>
      <c r="KW28" s="166">
        <v>2</v>
      </c>
      <c r="KX28" s="227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",(VLOOKUP(LA28,PROTOKOL!$A$1:$E$27,2,FALSE))*LB28)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8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",(VLOOKUP(LJ28,PROTOKOL!$A$1:$E$27,2,FALSE))*LK28)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03"/>
        <v xml:space="preserve"> </v>
      </c>
      <c r="LP28" s="169">
        <f t="shared" si="88"/>
        <v>0</v>
      </c>
      <c r="LQ28" s="170" t="str">
        <f t="shared" si="89"/>
        <v xml:space="preserve"> </v>
      </c>
    </row>
    <row r="29" spans="1:329" ht="13.8">
      <c r="A29" s="166">
        <v>3</v>
      </c>
      <c r="B29" s="225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",(VLOOKUP(E29,PROTOKOL!$A$1:$E$27,2,FALSE))*F29)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3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",(VLOOKUP(N29,PROTOKOL!$A$1:$E$27,2,FALSE))*O29)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31"/>
        <v xml:space="preserve"> </v>
      </c>
      <c r="T29" s="169">
        <f t="shared" si="32"/>
        <v>0</v>
      </c>
      <c r="U29" s="170" t="str">
        <f t="shared" si="33"/>
        <v xml:space="preserve"> </v>
      </c>
      <c r="W29" s="166">
        <v>3</v>
      </c>
      <c r="X29" s="225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",(VLOOKUP(AA29,PROTOKOL!$A$1:$E$27,2,FALSE))*AB29)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3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",(VLOOKUP(AJ29,PROTOKOL!$A$1:$E$27,2,FALSE))*AK29)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90"/>
        <v xml:space="preserve"> </v>
      </c>
      <c r="AP29" s="169">
        <f t="shared" si="36"/>
        <v>0</v>
      </c>
      <c r="AQ29" s="170" t="str">
        <f t="shared" si="37"/>
        <v xml:space="preserve"> </v>
      </c>
      <c r="AS29" s="166">
        <v>3</v>
      </c>
      <c r="AT29" s="225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",(VLOOKUP(AW29,PROTOKOL!$A$1:$E$27,2,FALSE))*AX29)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3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",(VLOOKUP(BF29,PROTOKOL!$A$1:$E$27,2,FALSE))*BG29)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91"/>
        <v xml:space="preserve"> </v>
      </c>
      <c r="BL29" s="169">
        <f t="shared" si="40"/>
        <v>0</v>
      </c>
      <c r="BM29" s="170" t="str">
        <f t="shared" si="41"/>
        <v xml:space="preserve"> </v>
      </c>
      <c r="BO29" s="166">
        <v>3</v>
      </c>
      <c r="BP29" s="225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",(VLOOKUP(BS29,PROTOKOL!$A$1:$E$27,2,FALSE))*BT29)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4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",(VLOOKUP(CB29,PROTOKOL!$A$1:$E$27,2,FALSE))*CC29)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92"/>
        <v xml:space="preserve"> </v>
      </c>
      <c r="CH29" s="169">
        <f t="shared" si="44"/>
        <v>0</v>
      </c>
      <c r="CI29" s="170" t="str">
        <f t="shared" si="45"/>
        <v xml:space="preserve"> </v>
      </c>
      <c r="CK29" s="166">
        <v>3</v>
      </c>
      <c r="CL29" s="225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",(VLOOKUP(CO29,PROTOKOL!$A$1:$E$27,2,FALSE))*CP29)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4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",(VLOOKUP(CX29,PROTOKOL!$A$1:$E$27,2,FALSE))*CY29)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93"/>
        <v xml:space="preserve"> </v>
      </c>
      <c r="DD29" s="169">
        <f t="shared" si="48"/>
        <v>0</v>
      </c>
      <c r="DE29" s="170" t="str">
        <f t="shared" si="49"/>
        <v xml:space="preserve"> </v>
      </c>
      <c r="DG29" s="166">
        <v>3</v>
      </c>
      <c r="DH29" s="225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",(VLOOKUP(DK29,PROTOKOL!$A$1:$E$27,2,FALSE))*DL29)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5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",(VLOOKUP(DT29,PROTOKOL!$A$1:$E$27,2,FALSE))*DU29)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94"/>
        <v xml:space="preserve"> </v>
      </c>
      <c r="DZ29" s="169">
        <f t="shared" si="52"/>
        <v>0</v>
      </c>
      <c r="EA29" s="170" t="str">
        <f t="shared" si="53"/>
        <v xml:space="preserve"> </v>
      </c>
      <c r="EC29" s="166">
        <v>3</v>
      </c>
      <c r="ED29" s="225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",(VLOOKUP(EG29,PROTOKOL!$A$1:$E$27,2,FALSE))*EH29)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5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",(VLOOKUP(EP29,PROTOKOL!$A$1:$E$27,2,FALSE))*EQ29)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95"/>
        <v xml:space="preserve"> </v>
      </c>
      <c r="EV29" s="169">
        <f t="shared" si="56"/>
        <v>0</v>
      </c>
      <c r="EW29" s="170" t="str">
        <f t="shared" si="57"/>
        <v xml:space="preserve"> </v>
      </c>
      <c r="EY29" s="166">
        <v>3</v>
      </c>
      <c r="EZ29" s="225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",(VLOOKUP(FC29,PROTOKOL!$A$1:$E$27,2,FALSE))*FD29)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5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",(VLOOKUP(FL29,PROTOKOL!$A$1:$E$27,2,FALSE))*FM29)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96"/>
        <v xml:space="preserve"> </v>
      </c>
      <c r="FR29" s="169">
        <f t="shared" si="60"/>
        <v>0</v>
      </c>
      <c r="FS29" s="170" t="str">
        <f t="shared" si="61"/>
        <v xml:space="preserve"> </v>
      </c>
      <c r="FU29" s="166">
        <v>3</v>
      </c>
      <c r="FV29" s="225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",(VLOOKUP(FY29,PROTOKOL!$A$1:$E$27,2,FALSE))*FZ29)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6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",(VLOOKUP(GH29,PROTOKOL!$A$1:$E$27,2,FALSE))*GI29)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97"/>
        <v xml:space="preserve"> </v>
      </c>
      <c r="GN29" s="169">
        <f t="shared" si="64"/>
        <v>0</v>
      </c>
      <c r="GO29" s="170" t="str">
        <f t="shared" si="65"/>
        <v xml:space="preserve"> </v>
      </c>
      <c r="GQ29" s="166">
        <v>3</v>
      </c>
      <c r="GR29" s="225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",(VLOOKUP(GU29,PROTOKOL!$A$1:$E$27,2,FALSE))*GV29)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6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",(VLOOKUP(HD29,PROTOKOL!$A$1:$E$27,2,FALSE))*HE29)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98"/>
        <v xml:space="preserve"> </v>
      </c>
      <c r="HJ29" s="169">
        <f t="shared" si="68"/>
        <v>0</v>
      </c>
      <c r="HK29" s="170" t="str">
        <f t="shared" si="69"/>
        <v xml:space="preserve"> </v>
      </c>
      <c r="HM29" s="166">
        <v>3</v>
      </c>
      <c r="HN29" s="225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",(VLOOKUP(HQ29,PROTOKOL!$A$1:$E$27,2,FALSE))*HR29)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7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",(VLOOKUP(HZ29,PROTOKOL!$A$1:$E$27,2,FALSE))*IA29)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99"/>
        <v xml:space="preserve"> </v>
      </c>
      <c r="IF29" s="169">
        <f t="shared" si="72"/>
        <v>0</v>
      </c>
      <c r="IG29" s="170" t="str">
        <f t="shared" si="73"/>
        <v xml:space="preserve"> </v>
      </c>
      <c r="II29" s="166">
        <v>3</v>
      </c>
      <c r="IJ29" s="225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",(VLOOKUP(IM29,PROTOKOL!$A$1:$E$27,2,FALSE))*IN29)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7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",(VLOOKUP(IV29,PROTOKOL!$A$1:$E$27,2,FALSE))*IW29)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00"/>
        <v xml:space="preserve"> </v>
      </c>
      <c r="JB29" s="169">
        <f t="shared" si="76"/>
        <v>0</v>
      </c>
      <c r="JC29" s="170" t="str">
        <f t="shared" si="77"/>
        <v xml:space="preserve"> </v>
      </c>
      <c r="JE29" s="166">
        <v>3</v>
      </c>
      <c r="JF29" s="225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",(VLOOKUP(JI29,PROTOKOL!$A$1:$E$27,2,FALSE))*JJ29)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7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",(VLOOKUP(JR29,PROTOKOL!$A$1:$E$27,2,FALSE))*JS29)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01"/>
        <v xml:space="preserve"> </v>
      </c>
      <c r="JX29" s="169">
        <f t="shared" si="80"/>
        <v>0</v>
      </c>
      <c r="JY29" s="170" t="str">
        <f t="shared" si="81"/>
        <v xml:space="preserve"> </v>
      </c>
      <c r="KA29" s="166">
        <v>3</v>
      </c>
      <c r="KB29" s="225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",(VLOOKUP(KE29,PROTOKOL!$A$1:$E$27,2,FALSE))*KF29)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8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",(VLOOKUP(KN29,PROTOKOL!$A$1:$E$27,2,FALSE))*KO29)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02"/>
        <v xml:space="preserve"> </v>
      </c>
      <c r="KT29" s="169">
        <f t="shared" si="84"/>
        <v>0</v>
      </c>
      <c r="KU29" s="170" t="str">
        <f t="shared" si="85"/>
        <v xml:space="preserve"> </v>
      </c>
      <c r="KW29" s="166">
        <v>3</v>
      </c>
      <c r="KX29" s="225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",(VLOOKUP(LA29,PROTOKOL!$A$1:$E$27,2,FALSE))*LB29)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8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",(VLOOKUP(LJ29,PROTOKOL!$A$1:$E$27,2,FALSE))*LK29)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03"/>
        <v xml:space="preserve"> </v>
      </c>
      <c r="LP29" s="169">
        <f t="shared" si="88"/>
        <v>0</v>
      </c>
      <c r="LQ29" s="170" t="str">
        <f t="shared" si="89"/>
        <v xml:space="preserve"> </v>
      </c>
    </row>
    <row r="30" spans="1:329" ht="13.8">
      <c r="A30" s="166">
        <v>3</v>
      </c>
      <c r="B30" s="226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",(VLOOKUP(E30,PROTOKOL!$A$1:$E$27,2,FALSE))*F30)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3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",(VLOOKUP(N30,PROTOKOL!$A$1:$E$27,2,FALSE))*O30)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31"/>
        <v xml:space="preserve"> </v>
      </c>
      <c r="T30" s="169">
        <f t="shared" si="32"/>
        <v>0</v>
      </c>
      <c r="U30" s="170" t="str">
        <f t="shared" si="33"/>
        <v xml:space="preserve"> </v>
      </c>
      <c r="W30" s="166">
        <v>3</v>
      </c>
      <c r="X30" s="226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",(VLOOKUP(AA30,PROTOKOL!$A$1:$E$27,2,FALSE))*AB30)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3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",(VLOOKUP(AJ30,PROTOKOL!$A$1:$E$27,2,FALSE))*AK30)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90"/>
        <v xml:space="preserve"> </v>
      </c>
      <c r="AP30" s="169">
        <f t="shared" si="36"/>
        <v>0</v>
      </c>
      <c r="AQ30" s="170" t="str">
        <f t="shared" si="37"/>
        <v xml:space="preserve"> </v>
      </c>
      <c r="AS30" s="166">
        <v>3</v>
      </c>
      <c r="AT30" s="226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",(VLOOKUP(AW30,PROTOKOL!$A$1:$E$27,2,FALSE))*AX30)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3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",(VLOOKUP(BF30,PROTOKOL!$A$1:$E$27,2,FALSE))*BG30)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91"/>
        <v xml:space="preserve"> </v>
      </c>
      <c r="BL30" s="169">
        <f t="shared" si="40"/>
        <v>0</v>
      </c>
      <c r="BM30" s="170" t="str">
        <f t="shared" si="41"/>
        <v xml:space="preserve"> </v>
      </c>
      <c r="BO30" s="166">
        <v>3</v>
      </c>
      <c r="BP30" s="226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",(VLOOKUP(BS30,PROTOKOL!$A$1:$E$27,2,FALSE))*BT30)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4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",(VLOOKUP(CB30,PROTOKOL!$A$1:$E$27,2,FALSE))*CC30)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92"/>
        <v xml:space="preserve"> </v>
      </c>
      <c r="CH30" s="169">
        <f t="shared" si="44"/>
        <v>0</v>
      </c>
      <c r="CI30" s="170" t="str">
        <f t="shared" si="45"/>
        <v xml:space="preserve"> </v>
      </c>
      <c r="CK30" s="166">
        <v>3</v>
      </c>
      <c r="CL30" s="226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",(VLOOKUP(CO30,PROTOKOL!$A$1:$E$27,2,FALSE))*CP30)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4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",(VLOOKUP(CX30,PROTOKOL!$A$1:$E$27,2,FALSE))*CY30)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93"/>
        <v xml:space="preserve"> </v>
      </c>
      <c r="DD30" s="169">
        <f t="shared" si="48"/>
        <v>0</v>
      </c>
      <c r="DE30" s="170" t="str">
        <f t="shared" si="49"/>
        <v xml:space="preserve"> </v>
      </c>
      <c r="DG30" s="166">
        <v>3</v>
      </c>
      <c r="DH30" s="226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",(VLOOKUP(DK30,PROTOKOL!$A$1:$E$27,2,FALSE))*DL30)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5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",(VLOOKUP(DT30,PROTOKOL!$A$1:$E$27,2,FALSE))*DU30)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94"/>
        <v xml:space="preserve"> </v>
      </c>
      <c r="DZ30" s="169">
        <f t="shared" si="52"/>
        <v>0</v>
      </c>
      <c r="EA30" s="170" t="str">
        <f t="shared" si="53"/>
        <v xml:space="preserve"> </v>
      </c>
      <c r="EC30" s="166">
        <v>3</v>
      </c>
      <c r="ED30" s="226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",(VLOOKUP(EG30,PROTOKOL!$A$1:$E$27,2,FALSE))*EH30)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5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",(VLOOKUP(EP30,PROTOKOL!$A$1:$E$27,2,FALSE))*EQ30)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95"/>
        <v xml:space="preserve"> </v>
      </c>
      <c r="EV30" s="169">
        <f t="shared" si="56"/>
        <v>0</v>
      </c>
      <c r="EW30" s="170" t="str">
        <f t="shared" si="57"/>
        <v xml:space="preserve"> </v>
      </c>
      <c r="EY30" s="166">
        <v>3</v>
      </c>
      <c r="EZ30" s="226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",(VLOOKUP(FC30,PROTOKOL!$A$1:$E$27,2,FALSE))*FD30)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5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",(VLOOKUP(FL30,PROTOKOL!$A$1:$E$27,2,FALSE))*FM30)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96"/>
        <v xml:space="preserve"> </v>
      </c>
      <c r="FR30" s="169">
        <f t="shared" si="60"/>
        <v>0</v>
      </c>
      <c r="FS30" s="170" t="str">
        <f t="shared" si="61"/>
        <v xml:space="preserve"> </v>
      </c>
      <c r="FU30" s="166">
        <v>3</v>
      </c>
      <c r="FV30" s="226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",(VLOOKUP(FY30,PROTOKOL!$A$1:$E$27,2,FALSE))*FZ30)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6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",(VLOOKUP(GH30,PROTOKOL!$A$1:$E$27,2,FALSE))*GI30)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97"/>
        <v xml:space="preserve"> </v>
      </c>
      <c r="GN30" s="169">
        <f t="shared" si="64"/>
        <v>0</v>
      </c>
      <c r="GO30" s="170" t="str">
        <f t="shared" si="65"/>
        <v xml:space="preserve"> </v>
      </c>
      <c r="GQ30" s="166">
        <v>3</v>
      </c>
      <c r="GR30" s="226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",(VLOOKUP(GU30,PROTOKOL!$A$1:$E$27,2,FALSE))*GV30)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6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",(VLOOKUP(HD30,PROTOKOL!$A$1:$E$27,2,FALSE))*HE30)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98"/>
        <v xml:space="preserve"> </v>
      </c>
      <c r="HJ30" s="169">
        <f t="shared" si="68"/>
        <v>0</v>
      </c>
      <c r="HK30" s="170" t="str">
        <f t="shared" si="69"/>
        <v xml:space="preserve"> </v>
      </c>
      <c r="HM30" s="166">
        <v>3</v>
      </c>
      <c r="HN30" s="226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",(VLOOKUP(HQ30,PROTOKOL!$A$1:$E$27,2,FALSE))*HR30)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7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",(VLOOKUP(HZ30,PROTOKOL!$A$1:$E$27,2,FALSE))*IA30)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99"/>
        <v xml:space="preserve"> </v>
      </c>
      <c r="IF30" s="169">
        <f t="shared" si="72"/>
        <v>0</v>
      </c>
      <c r="IG30" s="170" t="str">
        <f t="shared" si="73"/>
        <v xml:space="preserve"> </v>
      </c>
      <c r="II30" s="166">
        <v>3</v>
      </c>
      <c r="IJ30" s="226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",(VLOOKUP(IM30,PROTOKOL!$A$1:$E$27,2,FALSE))*IN30)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7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",(VLOOKUP(IV30,PROTOKOL!$A$1:$E$27,2,FALSE))*IW30)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00"/>
        <v xml:space="preserve"> </v>
      </c>
      <c r="JB30" s="169">
        <f t="shared" si="76"/>
        <v>0</v>
      </c>
      <c r="JC30" s="170" t="str">
        <f t="shared" si="77"/>
        <v xml:space="preserve"> </v>
      </c>
      <c r="JE30" s="166">
        <v>3</v>
      </c>
      <c r="JF30" s="226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",(VLOOKUP(JI30,PROTOKOL!$A$1:$E$27,2,FALSE))*JJ30)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7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",(VLOOKUP(JR30,PROTOKOL!$A$1:$E$27,2,FALSE))*JS30)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01"/>
        <v xml:space="preserve"> </v>
      </c>
      <c r="JX30" s="169">
        <f t="shared" si="80"/>
        <v>0</v>
      </c>
      <c r="JY30" s="170" t="str">
        <f t="shared" si="81"/>
        <v xml:space="preserve"> </v>
      </c>
      <c r="KA30" s="166">
        <v>3</v>
      </c>
      <c r="KB30" s="226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",(VLOOKUP(KE30,PROTOKOL!$A$1:$E$27,2,FALSE))*KF30)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8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",(VLOOKUP(KN30,PROTOKOL!$A$1:$E$27,2,FALSE))*KO30)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02"/>
        <v xml:space="preserve"> </v>
      </c>
      <c r="KT30" s="169">
        <f t="shared" si="84"/>
        <v>0</v>
      </c>
      <c r="KU30" s="170" t="str">
        <f t="shared" si="85"/>
        <v xml:space="preserve"> </v>
      </c>
      <c r="KW30" s="166">
        <v>3</v>
      </c>
      <c r="KX30" s="226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",(VLOOKUP(LA30,PROTOKOL!$A$1:$E$27,2,FALSE))*LB30)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8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",(VLOOKUP(LJ30,PROTOKOL!$A$1:$E$27,2,FALSE))*LK30)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03"/>
        <v xml:space="preserve"> </v>
      </c>
      <c r="LP30" s="169">
        <f t="shared" si="88"/>
        <v>0</v>
      </c>
      <c r="LQ30" s="170" t="str">
        <f t="shared" si="89"/>
        <v xml:space="preserve"> </v>
      </c>
    </row>
    <row r="31" spans="1:329" ht="13.8">
      <c r="A31" s="166">
        <v>3</v>
      </c>
      <c r="B31" s="227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",(VLOOKUP(E31,PROTOKOL!$A$1:$E$27,2,FALSE))*F31)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3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",(VLOOKUP(N31,PROTOKOL!$A$1:$E$27,2,FALSE))*O31)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31"/>
        <v xml:space="preserve"> </v>
      </c>
      <c r="T31" s="169">
        <f t="shared" si="32"/>
        <v>0</v>
      </c>
      <c r="U31" s="170" t="str">
        <f t="shared" si="33"/>
        <v xml:space="preserve"> </v>
      </c>
      <c r="W31" s="166">
        <v>3</v>
      </c>
      <c r="X31" s="227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",(VLOOKUP(AA31,PROTOKOL!$A$1:$E$27,2,FALSE))*AB31)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3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",(VLOOKUP(AJ31,PROTOKOL!$A$1:$E$27,2,FALSE))*AK31)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90"/>
        <v xml:space="preserve"> </v>
      </c>
      <c r="AP31" s="169">
        <f t="shared" si="36"/>
        <v>0</v>
      </c>
      <c r="AQ31" s="170" t="str">
        <f t="shared" si="37"/>
        <v xml:space="preserve"> </v>
      </c>
      <c r="AS31" s="166">
        <v>3</v>
      </c>
      <c r="AT31" s="227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",(VLOOKUP(AW31,PROTOKOL!$A$1:$E$27,2,FALSE))*AX31)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3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",(VLOOKUP(BF31,PROTOKOL!$A$1:$E$27,2,FALSE))*BG31)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91"/>
        <v xml:space="preserve"> </v>
      </c>
      <c r="BL31" s="169">
        <f t="shared" si="40"/>
        <v>0</v>
      </c>
      <c r="BM31" s="170" t="str">
        <f t="shared" si="41"/>
        <v xml:space="preserve"> </v>
      </c>
      <c r="BO31" s="166">
        <v>3</v>
      </c>
      <c r="BP31" s="227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",(VLOOKUP(BS31,PROTOKOL!$A$1:$E$27,2,FALSE))*BT31)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4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",(VLOOKUP(CB31,PROTOKOL!$A$1:$E$27,2,FALSE))*CC31)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92"/>
        <v xml:space="preserve"> </v>
      </c>
      <c r="CH31" s="169">
        <f t="shared" si="44"/>
        <v>0</v>
      </c>
      <c r="CI31" s="170" t="str">
        <f t="shared" si="45"/>
        <v xml:space="preserve"> </v>
      </c>
      <c r="CK31" s="166">
        <v>3</v>
      </c>
      <c r="CL31" s="227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",(VLOOKUP(CO31,PROTOKOL!$A$1:$E$27,2,FALSE))*CP31)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4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",(VLOOKUP(CX31,PROTOKOL!$A$1:$E$27,2,FALSE))*CY31)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93"/>
        <v xml:space="preserve"> </v>
      </c>
      <c r="DD31" s="169">
        <f t="shared" si="48"/>
        <v>0</v>
      </c>
      <c r="DE31" s="170" t="str">
        <f t="shared" si="49"/>
        <v xml:space="preserve"> </v>
      </c>
      <c r="DG31" s="166">
        <v>3</v>
      </c>
      <c r="DH31" s="227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",(VLOOKUP(DK31,PROTOKOL!$A$1:$E$27,2,FALSE))*DL31)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5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",(VLOOKUP(DT31,PROTOKOL!$A$1:$E$27,2,FALSE))*DU31)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94"/>
        <v xml:space="preserve"> </v>
      </c>
      <c r="DZ31" s="169">
        <f t="shared" si="52"/>
        <v>0</v>
      </c>
      <c r="EA31" s="170" t="str">
        <f t="shared" si="53"/>
        <v xml:space="preserve"> </v>
      </c>
      <c r="EC31" s="166">
        <v>3</v>
      </c>
      <c r="ED31" s="227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",(VLOOKUP(EG31,PROTOKOL!$A$1:$E$27,2,FALSE))*EH31)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5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",(VLOOKUP(EP31,PROTOKOL!$A$1:$E$27,2,FALSE))*EQ31)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95"/>
        <v xml:space="preserve"> </v>
      </c>
      <c r="EV31" s="169">
        <f t="shared" si="56"/>
        <v>0</v>
      </c>
      <c r="EW31" s="170" t="str">
        <f t="shared" si="57"/>
        <v xml:space="preserve"> </v>
      </c>
      <c r="EY31" s="166">
        <v>3</v>
      </c>
      <c r="EZ31" s="227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",(VLOOKUP(FC31,PROTOKOL!$A$1:$E$27,2,FALSE))*FD31)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5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",(VLOOKUP(FL31,PROTOKOL!$A$1:$E$27,2,FALSE))*FM31)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96"/>
        <v xml:space="preserve"> </v>
      </c>
      <c r="FR31" s="169">
        <f t="shared" si="60"/>
        <v>0</v>
      </c>
      <c r="FS31" s="170" t="str">
        <f t="shared" si="61"/>
        <v xml:space="preserve"> </v>
      </c>
      <c r="FU31" s="166">
        <v>3</v>
      </c>
      <c r="FV31" s="227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",(VLOOKUP(FY31,PROTOKOL!$A$1:$E$27,2,FALSE))*FZ31)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6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",(VLOOKUP(GH31,PROTOKOL!$A$1:$E$27,2,FALSE))*GI31)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97"/>
        <v xml:space="preserve"> </v>
      </c>
      <c r="GN31" s="169">
        <f t="shared" si="64"/>
        <v>0</v>
      </c>
      <c r="GO31" s="170" t="str">
        <f t="shared" si="65"/>
        <v xml:space="preserve"> </v>
      </c>
      <c r="GQ31" s="166">
        <v>3</v>
      </c>
      <c r="GR31" s="227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",(VLOOKUP(GU31,PROTOKOL!$A$1:$E$27,2,FALSE))*GV31)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6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",(VLOOKUP(HD31,PROTOKOL!$A$1:$E$27,2,FALSE))*HE31)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98"/>
        <v xml:space="preserve"> </v>
      </c>
      <c r="HJ31" s="169">
        <f t="shared" si="68"/>
        <v>0</v>
      </c>
      <c r="HK31" s="170" t="str">
        <f t="shared" si="69"/>
        <v xml:space="preserve"> </v>
      </c>
      <c r="HM31" s="166">
        <v>3</v>
      </c>
      <c r="HN31" s="227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",(VLOOKUP(HQ31,PROTOKOL!$A$1:$E$27,2,FALSE))*HR31)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7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",(VLOOKUP(HZ31,PROTOKOL!$A$1:$E$27,2,FALSE))*IA31)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99"/>
        <v xml:space="preserve"> </v>
      </c>
      <c r="IF31" s="169">
        <f t="shared" si="72"/>
        <v>0</v>
      </c>
      <c r="IG31" s="170" t="str">
        <f t="shared" si="73"/>
        <v xml:space="preserve"> </v>
      </c>
      <c r="II31" s="166">
        <v>3</v>
      </c>
      <c r="IJ31" s="227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",(VLOOKUP(IM31,PROTOKOL!$A$1:$E$27,2,FALSE))*IN31)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7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",(VLOOKUP(IV31,PROTOKOL!$A$1:$E$27,2,FALSE))*IW31)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00"/>
        <v xml:space="preserve"> </v>
      </c>
      <c r="JB31" s="169">
        <f t="shared" si="76"/>
        <v>0</v>
      </c>
      <c r="JC31" s="170" t="str">
        <f t="shared" si="77"/>
        <v xml:space="preserve"> </v>
      </c>
      <c r="JE31" s="166">
        <v>3</v>
      </c>
      <c r="JF31" s="227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",(VLOOKUP(JI31,PROTOKOL!$A$1:$E$27,2,FALSE))*JJ31)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7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",(VLOOKUP(JR31,PROTOKOL!$A$1:$E$27,2,FALSE))*JS31)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01"/>
        <v xml:space="preserve"> </v>
      </c>
      <c r="JX31" s="169">
        <f t="shared" si="80"/>
        <v>0</v>
      </c>
      <c r="JY31" s="170" t="str">
        <f t="shared" si="81"/>
        <v xml:space="preserve"> </v>
      </c>
      <c r="KA31" s="166">
        <v>3</v>
      </c>
      <c r="KB31" s="227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",(VLOOKUP(KE31,PROTOKOL!$A$1:$E$27,2,FALSE))*KF31)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8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",(VLOOKUP(KN31,PROTOKOL!$A$1:$E$27,2,FALSE))*KO31)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02"/>
        <v xml:space="preserve"> </v>
      </c>
      <c r="KT31" s="169">
        <f t="shared" si="84"/>
        <v>0</v>
      </c>
      <c r="KU31" s="170" t="str">
        <f t="shared" si="85"/>
        <v xml:space="preserve"> </v>
      </c>
      <c r="KW31" s="166">
        <v>3</v>
      </c>
      <c r="KX31" s="227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",(VLOOKUP(LA31,PROTOKOL!$A$1:$E$27,2,FALSE))*LB31)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8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",(VLOOKUP(LJ31,PROTOKOL!$A$1:$E$27,2,FALSE))*LK31)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03"/>
        <v xml:space="preserve"> </v>
      </c>
      <c r="LP31" s="169">
        <f t="shared" si="88"/>
        <v>0</v>
      </c>
      <c r="LQ31" s="170" t="str">
        <f t="shared" si="89"/>
        <v xml:space="preserve"> </v>
      </c>
    </row>
    <row r="32" spans="1:329" ht="13.8">
      <c r="A32" s="166">
        <v>4</v>
      </c>
      <c r="B32" s="225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",(VLOOKUP(E32,PROTOKOL!$A$1:$E$27,2,FALSE))*F32)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3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",(VLOOKUP(N32,PROTOKOL!$A$1:$E$27,2,FALSE))*O32)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31"/>
        <v xml:space="preserve"> </v>
      </c>
      <c r="T32" s="169">
        <f t="shared" si="32"/>
        <v>0</v>
      </c>
      <c r="U32" s="170" t="str">
        <f t="shared" si="33"/>
        <v xml:space="preserve"> </v>
      </c>
      <c r="W32" s="166">
        <v>4</v>
      </c>
      <c r="X32" s="225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",(VLOOKUP(AA32,PROTOKOL!$A$1:$E$27,2,FALSE))*AB32)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3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",(VLOOKUP(AJ32,PROTOKOL!$A$1:$E$27,2,FALSE))*AK32)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90"/>
        <v xml:space="preserve"> </v>
      </c>
      <c r="AP32" s="169">
        <f t="shared" si="36"/>
        <v>0</v>
      </c>
      <c r="AQ32" s="170" t="str">
        <f t="shared" si="37"/>
        <v xml:space="preserve"> </v>
      </c>
      <c r="AS32" s="166">
        <v>4</v>
      </c>
      <c r="AT32" s="225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",(VLOOKUP(AW32,PROTOKOL!$A$1:$E$27,2,FALSE))*AX32)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3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",(VLOOKUP(BF32,PROTOKOL!$A$1:$E$27,2,FALSE))*BG32)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91"/>
        <v xml:space="preserve"> </v>
      </c>
      <c r="BL32" s="169">
        <f t="shared" si="40"/>
        <v>0</v>
      </c>
      <c r="BM32" s="170" t="str">
        <f t="shared" si="41"/>
        <v xml:space="preserve"> </v>
      </c>
      <c r="BO32" s="166">
        <v>4</v>
      </c>
      <c r="BP32" s="225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",(VLOOKUP(BS32,PROTOKOL!$A$1:$E$27,2,FALSE))*BT32)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4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",(VLOOKUP(CB32,PROTOKOL!$A$1:$E$27,2,FALSE))*CC32)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92"/>
        <v xml:space="preserve"> </v>
      </c>
      <c r="CH32" s="169">
        <f t="shared" si="44"/>
        <v>0</v>
      </c>
      <c r="CI32" s="170" t="str">
        <f t="shared" si="45"/>
        <v xml:space="preserve"> </v>
      </c>
      <c r="CK32" s="166">
        <v>4</v>
      </c>
      <c r="CL32" s="225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",(VLOOKUP(CO32,PROTOKOL!$A$1:$E$27,2,FALSE))*CP32)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4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",(VLOOKUP(CX32,PROTOKOL!$A$1:$E$27,2,FALSE))*CY32)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93"/>
        <v xml:space="preserve"> </v>
      </c>
      <c r="DD32" s="169">
        <f t="shared" si="48"/>
        <v>0</v>
      </c>
      <c r="DE32" s="170" t="str">
        <f t="shared" si="49"/>
        <v xml:space="preserve"> </v>
      </c>
      <c r="DG32" s="166">
        <v>4</v>
      </c>
      <c r="DH32" s="225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",(VLOOKUP(DK32,PROTOKOL!$A$1:$E$27,2,FALSE))*DL32)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5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",(VLOOKUP(DT32,PROTOKOL!$A$1:$E$27,2,FALSE))*DU32)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94"/>
        <v xml:space="preserve"> </v>
      </c>
      <c r="DZ32" s="169">
        <f t="shared" si="52"/>
        <v>0</v>
      </c>
      <c r="EA32" s="170" t="str">
        <f t="shared" si="53"/>
        <v xml:space="preserve"> </v>
      </c>
      <c r="EC32" s="166">
        <v>4</v>
      </c>
      <c r="ED32" s="225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",(VLOOKUP(EG32,PROTOKOL!$A$1:$E$27,2,FALSE))*EH32)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5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",(VLOOKUP(EP32,PROTOKOL!$A$1:$E$27,2,FALSE))*EQ32)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95"/>
        <v xml:space="preserve"> </v>
      </c>
      <c r="EV32" s="169">
        <f t="shared" si="56"/>
        <v>0</v>
      </c>
      <c r="EW32" s="170" t="str">
        <f t="shared" si="57"/>
        <v xml:space="preserve"> </v>
      </c>
      <c r="EY32" s="166">
        <v>4</v>
      </c>
      <c r="EZ32" s="225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",(VLOOKUP(FC32,PROTOKOL!$A$1:$E$27,2,FALSE))*FD32)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5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",(VLOOKUP(FL32,PROTOKOL!$A$1:$E$27,2,FALSE))*FM32)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96"/>
        <v xml:space="preserve"> </v>
      </c>
      <c r="FR32" s="169">
        <f t="shared" si="60"/>
        <v>0</v>
      </c>
      <c r="FS32" s="170" t="str">
        <f t="shared" si="61"/>
        <v xml:space="preserve"> </v>
      </c>
      <c r="FU32" s="166">
        <v>4</v>
      </c>
      <c r="FV32" s="225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",(VLOOKUP(FY32,PROTOKOL!$A$1:$E$27,2,FALSE))*FZ32)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6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",(VLOOKUP(GH32,PROTOKOL!$A$1:$E$27,2,FALSE))*GI32)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97"/>
        <v xml:space="preserve"> </v>
      </c>
      <c r="GN32" s="169">
        <f t="shared" si="64"/>
        <v>0</v>
      </c>
      <c r="GO32" s="170" t="str">
        <f t="shared" si="65"/>
        <v xml:space="preserve"> </v>
      </c>
      <c r="GQ32" s="166">
        <v>4</v>
      </c>
      <c r="GR32" s="225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",(VLOOKUP(GU32,PROTOKOL!$A$1:$E$27,2,FALSE))*GV32)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6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",(VLOOKUP(HD32,PROTOKOL!$A$1:$E$27,2,FALSE))*HE32)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98"/>
        <v xml:space="preserve"> </v>
      </c>
      <c r="HJ32" s="169">
        <f t="shared" si="68"/>
        <v>0</v>
      </c>
      <c r="HK32" s="170" t="str">
        <f t="shared" si="69"/>
        <v xml:space="preserve"> </v>
      </c>
      <c r="HM32" s="166">
        <v>4</v>
      </c>
      <c r="HN32" s="225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",(VLOOKUP(HQ32,PROTOKOL!$A$1:$E$27,2,FALSE))*HR32)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7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",(VLOOKUP(HZ32,PROTOKOL!$A$1:$E$27,2,FALSE))*IA32)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99"/>
        <v xml:space="preserve"> </v>
      </c>
      <c r="IF32" s="169">
        <f t="shared" si="72"/>
        <v>0</v>
      </c>
      <c r="IG32" s="170" t="str">
        <f t="shared" si="73"/>
        <v xml:space="preserve"> </v>
      </c>
      <c r="II32" s="166">
        <v>4</v>
      </c>
      <c r="IJ32" s="225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",(VLOOKUP(IM32,PROTOKOL!$A$1:$E$27,2,FALSE))*IN32)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7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",(VLOOKUP(IV32,PROTOKOL!$A$1:$E$27,2,FALSE))*IW32)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00"/>
        <v xml:space="preserve"> </v>
      </c>
      <c r="JB32" s="169">
        <f t="shared" si="76"/>
        <v>0</v>
      </c>
      <c r="JC32" s="170" t="str">
        <f t="shared" si="77"/>
        <v xml:space="preserve"> </v>
      </c>
      <c r="JE32" s="166">
        <v>4</v>
      </c>
      <c r="JF32" s="225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",(VLOOKUP(JI32,PROTOKOL!$A$1:$E$27,2,FALSE))*JJ32)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7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",(VLOOKUP(JR32,PROTOKOL!$A$1:$E$27,2,FALSE))*JS32)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01"/>
        <v xml:space="preserve"> </v>
      </c>
      <c r="JX32" s="169">
        <f t="shared" si="80"/>
        <v>0</v>
      </c>
      <c r="JY32" s="170" t="str">
        <f t="shared" si="81"/>
        <v xml:space="preserve"> </v>
      </c>
      <c r="KA32" s="166">
        <v>4</v>
      </c>
      <c r="KB32" s="225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",(VLOOKUP(KE32,PROTOKOL!$A$1:$E$27,2,FALSE))*KF32)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8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",(VLOOKUP(KN32,PROTOKOL!$A$1:$E$27,2,FALSE))*KO32)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02"/>
        <v xml:space="preserve"> </v>
      </c>
      <c r="KT32" s="169">
        <f t="shared" si="84"/>
        <v>0</v>
      </c>
      <c r="KU32" s="170" t="str">
        <f t="shared" si="85"/>
        <v xml:space="preserve"> </v>
      </c>
      <c r="KW32" s="166">
        <v>4</v>
      </c>
      <c r="KX32" s="225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",(VLOOKUP(LA32,PROTOKOL!$A$1:$E$27,2,FALSE))*LB32)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8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",(VLOOKUP(LJ32,PROTOKOL!$A$1:$E$27,2,FALSE))*LK32)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03"/>
        <v xml:space="preserve"> </v>
      </c>
      <c r="LP32" s="169">
        <f t="shared" si="88"/>
        <v>0</v>
      </c>
      <c r="LQ32" s="170" t="str">
        <f t="shared" si="89"/>
        <v xml:space="preserve"> </v>
      </c>
    </row>
    <row r="33" spans="1:329" ht="13.8">
      <c r="A33" s="166">
        <v>4</v>
      </c>
      <c r="B33" s="226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",(VLOOKUP(E33,PROTOKOL!$A$1:$E$27,2,FALSE))*F33)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3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",(VLOOKUP(N33,PROTOKOL!$A$1:$E$27,2,FALSE))*O33)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31"/>
        <v xml:space="preserve"> </v>
      </c>
      <c r="T33" s="169">
        <f t="shared" si="32"/>
        <v>0</v>
      </c>
      <c r="U33" s="170" t="str">
        <f t="shared" si="33"/>
        <v xml:space="preserve"> </v>
      </c>
      <c r="W33" s="166">
        <v>4</v>
      </c>
      <c r="X33" s="226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",(VLOOKUP(AA33,PROTOKOL!$A$1:$E$27,2,FALSE))*AB33)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3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",(VLOOKUP(AJ33,PROTOKOL!$A$1:$E$27,2,FALSE))*AK33)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90"/>
        <v xml:space="preserve"> </v>
      </c>
      <c r="AP33" s="169">
        <f t="shared" si="36"/>
        <v>0</v>
      </c>
      <c r="AQ33" s="170" t="str">
        <f t="shared" si="37"/>
        <v xml:space="preserve"> </v>
      </c>
      <c r="AS33" s="166">
        <v>4</v>
      </c>
      <c r="AT33" s="226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",(VLOOKUP(AW33,PROTOKOL!$A$1:$E$27,2,FALSE))*AX33)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3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",(VLOOKUP(BF33,PROTOKOL!$A$1:$E$27,2,FALSE))*BG33)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91"/>
        <v xml:space="preserve"> </v>
      </c>
      <c r="BL33" s="169">
        <f t="shared" si="40"/>
        <v>0</v>
      </c>
      <c r="BM33" s="170" t="str">
        <f t="shared" si="41"/>
        <v xml:space="preserve"> </v>
      </c>
      <c r="BO33" s="166">
        <v>4</v>
      </c>
      <c r="BP33" s="226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",(VLOOKUP(BS33,PROTOKOL!$A$1:$E$27,2,FALSE))*BT33)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4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",(VLOOKUP(CB33,PROTOKOL!$A$1:$E$27,2,FALSE))*CC33)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92"/>
        <v xml:space="preserve"> </v>
      </c>
      <c r="CH33" s="169">
        <f t="shared" si="44"/>
        <v>0</v>
      </c>
      <c r="CI33" s="170" t="str">
        <f t="shared" si="45"/>
        <v xml:space="preserve"> </v>
      </c>
      <c r="CK33" s="166">
        <v>4</v>
      </c>
      <c r="CL33" s="226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",(VLOOKUP(CO33,PROTOKOL!$A$1:$E$27,2,FALSE))*CP33)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4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",(VLOOKUP(CX33,PROTOKOL!$A$1:$E$27,2,FALSE))*CY33)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93"/>
        <v xml:space="preserve"> </v>
      </c>
      <c r="DD33" s="169">
        <f t="shared" si="48"/>
        <v>0</v>
      </c>
      <c r="DE33" s="170" t="str">
        <f t="shared" si="49"/>
        <v xml:space="preserve"> </v>
      </c>
      <c r="DG33" s="166">
        <v>4</v>
      </c>
      <c r="DH33" s="226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",(VLOOKUP(DK33,PROTOKOL!$A$1:$E$27,2,FALSE))*DL33)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5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",(VLOOKUP(DT33,PROTOKOL!$A$1:$E$27,2,FALSE))*DU33)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94"/>
        <v xml:space="preserve"> </v>
      </c>
      <c r="DZ33" s="169">
        <f t="shared" si="52"/>
        <v>0</v>
      </c>
      <c r="EA33" s="170" t="str">
        <f t="shared" si="53"/>
        <v xml:space="preserve"> </v>
      </c>
      <c r="EC33" s="166">
        <v>4</v>
      </c>
      <c r="ED33" s="226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",(VLOOKUP(EG33,PROTOKOL!$A$1:$E$27,2,FALSE))*EH33)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5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",(VLOOKUP(EP33,PROTOKOL!$A$1:$E$27,2,FALSE))*EQ33)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95"/>
        <v xml:space="preserve"> </v>
      </c>
      <c r="EV33" s="169">
        <f t="shared" si="56"/>
        <v>0</v>
      </c>
      <c r="EW33" s="170" t="str">
        <f t="shared" si="57"/>
        <v xml:space="preserve"> </v>
      </c>
      <c r="EY33" s="166">
        <v>4</v>
      </c>
      <c r="EZ33" s="226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",(VLOOKUP(FC33,PROTOKOL!$A$1:$E$27,2,FALSE))*FD33)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5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",(VLOOKUP(FL33,PROTOKOL!$A$1:$E$27,2,FALSE))*FM33)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96"/>
        <v xml:space="preserve"> </v>
      </c>
      <c r="FR33" s="169">
        <f t="shared" si="60"/>
        <v>0</v>
      </c>
      <c r="FS33" s="170" t="str">
        <f t="shared" si="61"/>
        <v xml:space="preserve"> </v>
      </c>
      <c r="FU33" s="166">
        <v>4</v>
      </c>
      <c r="FV33" s="226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",(VLOOKUP(FY33,PROTOKOL!$A$1:$E$27,2,FALSE))*FZ33)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6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",(VLOOKUP(GH33,PROTOKOL!$A$1:$E$27,2,FALSE))*GI33)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97"/>
        <v xml:space="preserve"> </v>
      </c>
      <c r="GN33" s="169">
        <f t="shared" si="64"/>
        <v>0</v>
      </c>
      <c r="GO33" s="170" t="str">
        <f t="shared" si="65"/>
        <v xml:space="preserve"> </v>
      </c>
      <c r="GQ33" s="166">
        <v>4</v>
      </c>
      <c r="GR33" s="226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",(VLOOKUP(GU33,PROTOKOL!$A$1:$E$27,2,FALSE))*GV33)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6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",(VLOOKUP(HD33,PROTOKOL!$A$1:$E$27,2,FALSE))*HE33)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98"/>
        <v xml:space="preserve"> </v>
      </c>
      <c r="HJ33" s="169">
        <f t="shared" si="68"/>
        <v>0</v>
      </c>
      <c r="HK33" s="170" t="str">
        <f t="shared" si="69"/>
        <v xml:space="preserve"> </v>
      </c>
      <c r="HM33" s="166">
        <v>4</v>
      </c>
      <c r="HN33" s="226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",(VLOOKUP(HQ33,PROTOKOL!$A$1:$E$27,2,FALSE))*HR33)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7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",(VLOOKUP(HZ33,PROTOKOL!$A$1:$E$27,2,FALSE))*IA33)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99"/>
        <v xml:space="preserve"> </v>
      </c>
      <c r="IF33" s="169">
        <f t="shared" si="72"/>
        <v>0</v>
      </c>
      <c r="IG33" s="170" t="str">
        <f t="shared" si="73"/>
        <v xml:space="preserve"> </v>
      </c>
      <c r="II33" s="166">
        <v>4</v>
      </c>
      <c r="IJ33" s="226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",(VLOOKUP(IM33,PROTOKOL!$A$1:$E$27,2,FALSE))*IN33)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7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",(VLOOKUP(IV33,PROTOKOL!$A$1:$E$27,2,FALSE))*IW33)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00"/>
        <v xml:space="preserve"> </v>
      </c>
      <c r="JB33" s="169">
        <f t="shared" si="76"/>
        <v>0</v>
      </c>
      <c r="JC33" s="170" t="str">
        <f t="shared" si="77"/>
        <v xml:space="preserve"> </v>
      </c>
      <c r="JE33" s="166">
        <v>4</v>
      </c>
      <c r="JF33" s="226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",(VLOOKUP(JI33,PROTOKOL!$A$1:$E$27,2,FALSE))*JJ33)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7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",(VLOOKUP(JR33,PROTOKOL!$A$1:$E$27,2,FALSE))*JS33)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01"/>
        <v xml:space="preserve"> </v>
      </c>
      <c r="JX33" s="169">
        <f t="shared" si="80"/>
        <v>0</v>
      </c>
      <c r="JY33" s="170" t="str">
        <f t="shared" si="81"/>
        <v xml:space="preserve"> </v>
      </c>
      <c r="KA33" s="166">
        <v>4</v>
      </c>
      <c r="KB33" s="226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",(VLOOKUP(KE33,PROTOKOL!$A$1:$E$27,2,FALSE))*KF33)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8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",(VLOOKUP(KN33,PROTOKOL!$A$1:$E$27,2,FALSE))*KO33)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02"/>
        <v xml:space="preserve"> </v>
      </c>
      <c r="KT33" s="169">
        <f t="shared" si="84"/>
        <v>0</v>
      </c>
      <c r="KU33" s="170" t="str">
        <f t="shared" si="85"/>
        <v xml:space="preserve"> </v>
      </c>
      <c r="KW33" s="166">
        <v>4</v>
      </c>
      <c r="KX33" s="226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",(VLOOKUP(LA33,PROTOKOL!$A$1:$E$27,2,FALSE))*LB33)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8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",(VLOOKUP(LJ33,PROTOKOL!$A$1:$E$27,2,FALSE))*LK33)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03"/>
        <v xml:space="preserve"> </v>
      </c>
      <c r="LP33" s="169">
        <f t="shared" si="88"/>
        <v>0</v>
      </c>
      <c r="LQ33" s="170" t="str">
        <f t="shared" si="89"/>
        <v xml:space="preserve"> </v>
      </c>
    </row>
    <row r="34" spans="1:329" ht="13.8">
      <c r="A34" s="166">
        <v>4</v>
      </c>
      <c r="B34" s="227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",(VLOOKUP(E34,PROTOKOL!$A$1:$E$27,2,FALSE))*F34)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3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",(VLOOKUP(N34,PROTOKOL!$A$1:$E$27,2,FALSE))*O34)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31"/>
        <v xml:space="preserve"> </v>
      </c>
      <c r="T34" s="169">
        <f t="shared" si="32"/>
        <v>0</v>
      </c>
      <c r="U34" s="170" t="str">
        <f t="shared" si="33"/>
        <v xml:space="preserve"> </v>
      </c>
      <c r="W34" s="166">
        <v>4</v>
      </c>
      <c r="X34" s="227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",(VLOOKUP(AA34,PROTOKOL!$A$1:$E$27,2,FALSE))*AB34)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3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",(VLOOKUP(AJ34,PROTOKOL!$A$1:$E$27,2,FALSE))*AK34)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90"/>
        <v xml:space="preserve"> </v>
      </c>
      <c r="AP34" s="169">
        <f t="shared" si="36"/>
        <v>0</v>
      </c>
      <c r="AQ34" s="170" t="str">
        <f t="shared" si="37"/>
        <v xml:space="preserve"> </v>
      </c>
      <c r="AS34" s="166">
        <v>4</v>
      </c>
      <c r="AT34" s="227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",(VLOOKUP(AW34,PROTOKOL!$A$1:$E$27,2,FALSE))*AX34)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3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",(VLOOKUP(BF34,PROTOKOL!$A$1:$E$27,2,FALSE))*BG34)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91"/>
        <v xml:space="preserve"> </v>
      </c>
      <c r="BL34" s="169">
        <f t="shared" si="40"/>
        <v>0</v>
      </c>
      <c r="BM34" s="170" t="str">
        <f t="shared" si="41"/>
        <v xml:space="preserve"> </v>
      </c>
      <c r="BO34" s="166">
        <v>4</v>
      </c>
      <c r="BP34" s="227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",(VLOOKUP(BS34,PROTOKOL!$A$1:$E$27,2,FALSE))*BT34)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4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",(VLOOKUP(CB34,PROTOKOL!$A$1:$E$27,2,FALSE))*CC34)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92"/>
        <v xml:space="preserve"> </v>
      </c>
      <c r="CH34" s="169">
        <f t="shared" si="44"/>
        <v>0</v>
      </c>
      <c r="CI34" s="170" t="str">
        <f t="shared" si="45"/>
        <v xml:space="preserve"> </v>
      </c>
      <c r="CK34" s="166">
        <v>4</v>
      </c>
      <c r="CL34" s="227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",(VLOOKUP(CO34,PROTOKOL!$A$1:$E$27,2,FALSE))*CP34)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4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",(VLOOKUP(CX34,PROTOKOL!$A$1:$E$27,2,FALSE))*CY34)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93"/>
        <v xml:space="preserve"> </v>
      </c>
      <c r="DD34" s="169">
        <f t="shared" si="48"/>
        <v>0</v>
      </c>
      <c r="DE34" s="170" t="str">
        <f t="shared" si="49"/>
        <v xml:space="preserve"> </v>
      </c>
      <c r="DG34" s="166">
        <v>4</v>
      </c>
      <c r="DH34" s="227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",(VLOOKUP(DK34,PROTOKOL!$A$1:$E$27,2,FALSE))*DL34)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5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",(VLOOKUP(DT34,PROTOKOL!$A$1:$E$27,2,FALSE))*DU34)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94"/>
        <v xml:space="preserve"> </v>
      </c>
      <c r="DZ34" s="169">
        <f t="shared" si="52"/>
        <v>0</v>
      </c>
      <c r="EA34" s="170" t="str">
        <f t="shared" si="53"/>
        <v xml:space="preserve"> </v>
      </c>
      <c r="EC34" s="166">
        <v>4</v>
      </c>
      <c r="ED34" s="227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",(VLOOKUP(EG34,PROTOKOL!$A$1:$E$27,2,FALSE))*EH34)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5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",(VLOOKUP(EP34,PROTOKOL!$A$1:$E$27,2,FALSE))*EQ34)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95"/>
        <v xml:space="preserve"> </v>
      </c>
      <c r="EV34" s="169">
        <f t="shared" si="56"/>
        <v>0</v>
      </c>
      <c r="EW34" s="170" t="str">
        <f t="shared" si="57"/>
        <v xml:space="preserve"> </v>
      </c>
      <c r="EY34" s="166">
        <v>4</v>
      </c>
      <c r="EZ34" s="227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",(VLOOKUP(FC34,PROTOKOL!$A$1:$E$27,2,FALSE))*FD34)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5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",(VLOOKUP(FL34,PROTOKOL!$A$1:$E$27,2,FALSE))*FM34)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96"/>
        <v xml:space="preserve"> </v>
      </c>
      <c r="FR34" s="169">
        <f t="shared" si="60"/>
        <v>0</v>
      </c>
      <c r="FS34" s="170" t="str">
        <f t="shared" si="61"/>
        <v xml:space="preserve"> </v>
      </c>
      <c r="FU34" s="166">
        <v>4</v>
      </c>
      <c r="FV34" s="227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",(VLOOKUP(FY34,PROTOKOL!$A$1:$E$27,2,FALSE))*FZ34)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6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",(VLOOKUP(GH34,PROTOKOL!$A$1:$E$27,2,FALSE))*GI34)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97"/>
        <v xml:space="preserve"> </v>
      </c>
      <c r="GN34" s="169">
        <f t="shared" si="64"/>
        <v>0</v>
      </c>
      <c r="GO34" s="170" t="str">
        <f t="shared" si="65"/>
        <v xml:space="preserve"> </v>
      </c>
      <c r="GQ34" s="166">
        <v>4</v>
      </c>
      <c r="GR34" s="227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",(VLOOKUP(GU34,PROTOKOL!$A$1:$E$27,2,FALSE))*GV34)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6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",(VLOOKUP(HD34,PROTOKOL!$A$1:$E$27,2,FALSE))*HE34)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98"/>
        <v xml:space="preserve"> </v>
      </c>
      <c r="HJ34" s="169">
        <f t="shared" si="68"/>
        <v>0</v>
      </c>
      <c r="HK34" s="170" t="str">
        <f t="shared" si="69"/>
        <v xml:space="preserve"> </v>
      </c>
      <c r="HM34" s="166">
        <v>4</v>
      </c>
      <c r="HN34" s="227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",(VLOOKUP(HQ34,PROTOKOL!$A$1:$E$27,2,FALSE))*HR34)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7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",(VLOOKUP(HZ34,PROTOKOL!$A$1:$E$27,2,FALSE))*IA34)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99"/>
        <v xml:space="preserve"> </v>
      </c>
      <c r="IF34" s="169">
        <f t="shared" si="72"/>
        <v>0</v>
      </c>
      <c r="IG34" s="170" t="str">
        <f t="shared" si="73"/>
        <v xml:space="preserve"> </v>
      </c>
      <c r="II34" s="166">
        <v>4</v>
      </c>
      <c r="IJ34" s="227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",(VLOOKUP(IM34,PROTOKOL!$A$1:$E$27,2,FALSE))*IN34)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7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",(VLOOKUP(IV34,PROTOKOL!$A$1:$E$27,2,FALSE))*IW34)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00"/>
        <v xml:space="preserve"> </v>
      </c>
      <c r="JB34" s="169">
        <f t="shared" si="76"/>
        <v>0</v>
      </c>
      <c r="JC34" s="170" t="str">
        <f t="shared" si="77"/>
        <v xml:space="preserve"> </v>
      </c>
      <c r="JE34" s="166">
        <v>4</v>
      </c>
      <c r="JF34" s="227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",(VLOOKUP(JI34,PROTOKOL!$A$1:$E$27,2,FALSE))*JJ34)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7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",(VLOOKUP(JR34,PROTOKOL!$A$1:$E$27,2,FALSE))*JS34)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01"/>
        <v xml:space="preserve"> </v>
      </c>
      <c r="JX34" s="169">
        <f t="shared" si="80"/>
        <v>0</v>
      </c>
      <c r="JY34" s="170" t="str">
        <f t="shared" si="81"/>
        <v xml:space="preserve"> </v>
      </c>
      <c r="KA34" s="166">
        <v>4</v>
      </c>
      <c r="KB34" s="227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",(VLOOKUP(KE34,PROTOKOL!$A$1:$E$27,2,FALSE))*KF34)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8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",(VLOOKUP(KN34,PROTOKOL!$A$1:$E$27,2,FALSE))*KO34)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02"/>
        <v xml:space="preserve"> </v>
      </c>
      <c r="KT34" s="169">
        <f t="shared" si="84"/>
        <v>0</v>
      </c>
      <c r="KU34" s="170" t="str">
        <f t="shared" si="85"/>
        <v xml:space="preserve"> </v>
      </c>
      <c r="KW34" s="166">
        <v>4</v>
      </c>
      <c r="KX34" s="227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",(VLOOKUP(LA34,PROTOKOL!$A$1:$E$27,2,FALSE))*LB34)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8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",(VLOOKUP(LJ34,PROTOKOL!$A$1:$E$27,2,FALSE))*LK34)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03"/>
        <v xml:space="preserve"> </v>
      </c>
      <c r="LP34" s="169">
        <f t="shared" si="88"/>
        <v>0</v>
      </c>
      <c r="LQ34" s="170" t="str">
        <f t="shared" si="89"/>
        <v xml:space="preserve"> </v>
      </c>
    </row>
    <row r="35" spans="1:329" ht="13.8">
      <c r="A35" s="166">
        <v>5</v>
      </c>
      <c r="B35" s="225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",(VLOOKUP(E35,PROTOKOL!$A$1:$E$27,2,FALSE))*F35)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3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",(VLOOKUP(N35,PROTOKOL!$A$1:$E$27,2,FALSE))*O35)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31"/>
        <v xml:space="preserve"> </v>
      </c>
      <c r="T35" s="169">
        <f t="shared" si="32"/>
        <v>0</v>
      </c>
      <c r="U35" s="170" t="str">
        <f t="shared" si="33"/>
        <v xml:space="preserve"> </v>
      </c>
      <c r="W35" s="166">
        <v>5</v>
      </c>
      <c r="X35" s="225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",(VLOOKUP(AA35,PROTOKOL!$A$1:$E$27,2,FALSE))*AB35)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3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",(VLOOKUP(AJ35,PROTOKOL!$A$1:$E$27,2,FALSE))*AK35)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90"/>
        <v xml:space="preserve"> </v>
      </c>
      <c r="AP35" s="169">
        <f t="shared" si="36"/>
        <v>0</v>
      </c>
      <c r="AQ35" s="170" t="str">
        <f t="shared" si="37"/>
        <v xml:space="preserve"> </v>
      </c>
      <c r="AS35" s="166">
        <v>5</v>
      </c>
      <c r="AT35" s="225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",(VLOOKUP(AW35,PROTOKOL!$A$1:$E$27,2,FALSE))*AX35)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3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",(VLOOKUP(BF35,PROTOKOL!$A$1:$E$27,2,FALSE))*BG35)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91"/>
        <v xml:space="preserve"> </v>
      </c>
      <c r="BL35" s="169">
        <f t="shared" si="40"/>
        <v>0</v>
      </c>
      <c r="BM35" s="170" t="str">
        <f t="shared" si="41"/>
        <v xml:space="preserve"> </v>
      </c>
      <c r="BO35" s="166">
        <v>5</v>
      </c>
      <c r="BP35" s="225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",(VLOOKUP(BS35,PROTOKOL!$A$1:$E$27,2,FALSE))*BT35)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4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",(VLOOKUP(CB35,PROTOKOL!$A$1:$E$27,2,FALSE))*CC35)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92"/>
        <v xml:space="preserve"> </v>
      </c>
      <c r="CH35" s="169">
        <f t="shared" si="44"/>
        <v>0</v>
      </c>
      <c r="CI35" s="170" t="str">
        <f t="shared" si="45"/>
        <v xml:space="preserve"> </v>
      </c>
      <c r="CK35" s="166">
        <v>5</v>
      </c>
      <c r="CL35" s="225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",(VLOOKUP(CO35,PROTOKOL!$A$1:$E$27,2,FALSE))*CP35)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4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",(VLOOKUP(CX35,PROTOKOL!$A$1:$E$27,2,FALSE))*CY35)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93"/>
        <v xml:space="preserve"> </v>
      </c>
      <c r="DD35" s="169">
        <f t="shared" si="48"/>
        <v>0</v>
      </c>
      <c r="DE35" s="170" t="str">
        <f t="shared" si="49"/>
        <v xml:space="preserve"> </v>
      </c>
      <c r="DG35" s="166">
        <v>5</v>
      </c>
      <c r="DH35" s="225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",(VLOOKUP(DK35,PROTOKOL!$A$1:$E$27,2,FALSE))*DL35)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5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",(VLOOKUP(DT35,PROTOKOL!$A$1:$E$27,2,FALSE))*DU35)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94"/>
        <v xml:space="preserve"> </v>
      </c>
      <c r="DZ35" s="169">
        <f t="shared" si="52"/>
        <v>0</v>
      </c>
      <c r="EA35" s="170" t="str">
        <f t="shared" si="53"/>
        <v xml:space="preserve"> </v>
      </c>
      <c r="EC35" s="166">
        <v>5</v>
      </c>
      <c r="ED35" s="225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",(VLOOKUP(EG35,PROTOKOL!$A$1:$E$27,2,FALSE))*EH35)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5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",(VLOOKUP(EP35,PROTOKOL!$A$1:$E$27,2,FALSE))*EQ35)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95"/>
        <v xml:space="preserve"> </v>
      </c>
      <c r="EV35" s="169">
        <f t="shared" si="56"/>
        <v>0</v>
      </c>
      <c r="EW35" s="170" t="str">
        <f t="shared" si="57"/>
        <v xml:space="preserve"> </v>
      </c>
      <c r="EY35" s="166">
        <v>5</v>
      </c>
      <c r="EZ35" s="225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",(VLOOKUP(FC35,PROTOKOL!$A$1:$E$27,2,FALSE))*FD35)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5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",(VLOOKUP(FL35,PROTOKOL!$A$1:$E$27,2,FALSE))*FM35)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96"/>
        <v xml:space="preserve"> </v>
      </c>
      <c r="FR35" s="169">
        <f t="shared" si="60"/>
        <v>0</v>
      </c>
      <c r="FS35" s="170" t="str">
        <f t="shared" si="61"/>
        <v xml:space="preserve"> </v>
      </c>
      <c r="FU35" s="166">
        <v>5</v>
      </c>
      <c r="FV35" s="225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",(VLOOKUP(FY35,PROTOKOL!$A$1:$E$27,2,FALSE))*FZ35)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6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",(VLOOKUP(GH35,PROTOKOL!$A$1:$E$27,2,FALSE))*GI35)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97"/>
        <v xml:space="preserve"> </v>
      </c>
      <c r="GN35" s="169">
        <f t="shared" si="64"/>
        <v>0</v>
      </c>
      <c r="GO35" s="170" t="str">
        <f t="shared" si="65"/>
        <v xml:space="preserve"> </v>
      </c>
      <c r="GQ35" s="166">
        <v>5</v>
      </c>
      <c r="GR35" s="225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",(VLOOKUP(GU35,PROTOKOL!$A$1:$E$27,2,FALSE))*GV35)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6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",(VLOOKUP(HD35,PROTOKOL!$A$1:$E$27,2,FALSE))*HE35)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98"/>
        <v xml:space="preserve"> </v>
      </c>
      <c r="HJ35" s="169">
        <f t="shared" si="68"/>
        <v>0</v>
      </c>
      <c r="HK35" s="170" t="str">
        <f t="shared" si="69"/>
        <v xml:space="preserve"> </v>
      </c>
      <c r="HM35" s="166">
        <v>5</v>
      </c>
      <c r="HN35" s="225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",(VLOOKUP(HQ35,PROTOKOL!$A$1:$E$27,2,FALSE))*HR35)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7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",(VLOOKUP(HZ35,PROTOKOL!$A$1:$E$27,2,FALSE))*IA35)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99"/>
        <v xml:space="preserve"> </v>
      </c>
      <c r="IF35" s="169">
        <f t="shared" si="72"/>
        <v>0</v>
      </c>
      <c r="IG35" s="170" t="str">
        <f t="shared" si="73"/>
        <v xml:space="preserve"> </v>
      </c>
      <c r="II35" s="166">
        <v>5</v>
      </c>
      <c r="IJ35" s="225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",(VLOOKUP(IM35,PROTOKOL!$A$1:$E$27,2,FALSE))*IN35)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7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",(VLOOKUP(IV35,PROTOKOL!$A$1:$E$27,2,FALSE))*IW35)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00"/>
        <v xml:space="preserve"> </v>
      </c>
      <c r="JB35" s="169">
        <f t="shared" si="76"/>
        <v>0</v>
      </c>
      <c r="JC35" s="170" t="str">
        <f t="shared" si="77"/>
        <v xml:space="preserve"> </v>
      </c>
      <c r="JE35" s="166">
        <v>5</v>
      </c>
      <c r="JF35" s="225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",(VLOOKUP(JI35,PROTOKOL!$A$1:$E$27,2,FALSE))*JJ35)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7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",(VLOOKUP(JR35,PROTOKOL!$A$1:$E$27,2,FALSE))*JS35)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01"/>
        <v xml:space="preserve"> </v>
      </c>
      <c r="JX35" s="169">
        <f t="shared" si="80"/>
        <v>0</v>
      </c>
      <c r="JY35" s="170" t="str">
        <f t="shared" si="81"/>
        <v xml:space="preserve"> </v>
      </c>
      <c r="KA35" s="166">
        <v>5</v>
      </c>
      <c r="KB35" s="225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",(VLOOKUP(KE35,PROTOKOL!$A$1:$E$27,2,FALSE))*KF35)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8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",(VLOOKUP(KN35,PROTOKOL!$A$1:$E$27,2,FALSE))*KO35)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02"/>
        <v xml:space="preserve"> </v>
      </c>
      <c r="KT35" s="169">
        <f t="shared" si="84"/>
        <v>0</v>
      </c>
      <c r="KU35" s="170" t="str">
        <f t="shared" si="85"/>
        <v xml:space="preserve"> </v>
      </c>
      <c r="KW35" s="166">
        <v>5</v>
      </c>
      <c r="KX35" s="225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",(VLOOKUP(LA35,PROTOKOL!$A$1:$E$27,2,FALSE))*LB35)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8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",(VLOOKUP(LJ35,PROTOKOL!$A$1:$E$27,2,FALSE))*LK35)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03"/>
        <v xml:space="preserve"> </v>
      </c>
      <c r="LP35" s="169">
        <f t="shared" si="88"/>
        <v>0</v>
      </c>
      <c r="LQ35" s="170" t="str">
        <f t="shared" si="89"/>
        <v xml:space="preserve"> </v>
      </c>
    </row>
    <row r="36" spans="1:329" ht="13.8">
      <c r="A36" s="166">
        <v>5</v>
      </c>
      <c r="B36" s="226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",(VLOOKUP(E36,PROTOKOL!$A$1:$E$27,2,FALSE))*F36)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3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",(VLOOKUP(N36,PROTOKOL!$A$1:$E$27,2,FALSE))*O36)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31"/>
        <v xml:space="preserve"> </v>
      </c>
      <c r="T36" s="169">
        <f t="shared" si="32"/>
        <v>0</v>
      </c>
      <c r="U36" s="170" t="str">
        <f t="shared" si="33"/>
        <v xml:space="preserve"> </v>
      </c>
      <c r="W36" s="166">
        <v>5</v>
      </c>
      <c r="X36" s="226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",(VLOOKUP(AA36,PROTOKOL!$A$1:$E$27,2,FALSE))*AB36)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3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",(VLOOKUP(AJ36,PROTOKOL!$A$1:$E$27,2,FALSE))*AK36)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90"/>
        <v xml:space="preserve"> </v>
      </c>
      <c r="AP36" s="169">
        <f t="shared" si="36"/>
        <v>0</v>
      </c>
      <c r="AQ36" s="170" t="str">
        <f t="shared" si="37"/>
        <v xml:space="preserve"> </v>
      </c>
      <c r="AS36" s="166">
        <v>5</v>
      </c>
      <c r="AT36" s="226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",(VLOOKUP(AW36,PROTOKOL!$A$1:$E$27,2,FALSE))*AX36)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3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",(VLOOKUP(BF36,PROTOKOL!$A$1:$E$27,2,FALSE))*BG36)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91"/>
        <v xml:space="preserve"> </v>
      </c>
      <c r="BL36" s="169">
        <f t="shared" si="40"/>
        <v>0</v>
      </c>
      <c r="BM36" s="170" t="str">
        <f t="shared" si="41"/>
        <v xml:space="preserve"> </v>
      </c>
      <c r="BO36" s="166">
        <v>5</v>
      </c>
      <c r="BP36" s="226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",(VLOOKUP(BS36,PROTOKOL!$A$1:$E$27,2,FALSE))*BT36)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4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",(VLOOKUP(CB36,PROTOKOL!$A$1:$E$27,2,FALSE))*CC36)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92"/>
        <v xml:space="preserve"> </v>
      </c>
      <c r="CH36" s="169">
        <f t="shared" si="44"/>
        <v>0</v>
      </c>
      <c r="CI36" s="170" t="str">
        <f t="shared" si="45"/>
        <v xml:space="preserve"> </v>
      </c>
      <c r="CK36" s="166">
        <v>5</v>
      </c>
      <c r="CL36" s="226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",(VLOOKUP(CO36,PROTOKOL!$A$1:$E$27,2,FALSE))*CP36)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4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",(VLOOKUP(CX36,PROTOKOL!$A$1:$E$27,2,FALSE))*CY36)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93"/>
        <v xml:space="preserve"> </v>
      </c>
      <c r="DD36" s="169">
        <f t="shared" si="48"/>
        <v>0</v>
      </c>
      <c r="DE36" s="170" t="str">
        <f t="shared" si="49"/>
        <v xml:space="preserve"> </v>
      </c>
      <c r="DG36" s="166">
        <v>5</v>
      </c>
      <c r="DH36" s="226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",(VLOOKUP(DK36,PROTOKOL!$A$1:$E$27,2,FALSE))*DL36)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5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",(VLOOKUP(DT36,PROTOKOL!$A$1:$E$27,2,FALSE))*DU36)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94"/>
        <v xml:space="preserve"> </v>
      </c>
      <c r="DZ36" s="169">
        <f t="shared" si="52"/>
        <v>0</v>
      </c>
      <c r="EA36" s="170" t="str">
        <f t="shared" si="53"/>
        <v xml:space="preserve"> </v>
      </c>
      <c r="EC36" s="166">
        <v>5</v>
      </c>
      <c r="ED36" s="226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",(VLOOKUP(EG36,PROTOKOL!$A$1:$E$27,2,FALSE))*EH36)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5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",(VLOOKUP(EP36,PROTOKOL!$A$1:$E$27,2,FALSE))*EQ36)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95"/>
        <v xml:space="preserve"> </v>
      </c>
      <c r="EV36" s="169">
        <f t="shared" si="56"/>
        <v>0</v>
      </c>
      <c r="EW36" s="170" t="str">
        <f t="shared" si="57"/>
        <v xml:space="preserve"> </v>
      </c>
      <c r="EY36" s="166">
        <v>5</v>
      </c>
      <c r="EZ36" s="226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",(VLOOKUP(FC36,PROTOKOL!$A$1:$E$27,2,FALSE))*FD36)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5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",(VLOOKUP(FL36,PROTOKOL!$A$1:$E$27,2,FALSE))*FM36)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96"/>
        <v xml:space="preserve"> </v>
      </c>
      <c r="FR36" s="169">
        <f t="shared" si="60"/>
        <v>0</v>
      </c>
      <c r="FS36" s="170" t="str">
        <f t="shared" si="61"/>
        <v xml:space="preserve"> </v>
      </c>
      <c r="FU36" s="166">
        <v>5</v>
      </c>
      <c r="FV36" s="226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",(VLOOKUP(FY36,PROTOKOL!$A$1:$E$27,2,FALSE))*FZ36)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6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",(VLOOKUP(GH36,PROTOKOL!$A$1:$E$27,2,FALSE))*GI36)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97"/>
        <v xml:space="preserve"> </v>
      </c>
      <c r="GN36" s="169">
        <f t="shared" si="64"/>
        <v>0</v>
      </c>
      <c r="GO36" s="170" t="str">
        <f t="shared" si="65"/>
        <v xml:space="preserve"> </v>
      </c>
      <c r="GQ36" s="166">
        <v>5</v>
      </c>
      <c r="GR36" s="226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",(VLOOKUP(GU36,PROTOKOL!$A$1:$E$27,2,FALSE))*GV36)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6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",(VLOOKUP(HD36,PROTOKOL!$A$1:$E$27,2,FALSE))*HE36)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98"/>
        <v xml:space="preserve"> </v>
      </c>
      <c r="HJ36" s="169">
        <f t="shared" si="68"/>
        <v>0</v>
      </c>
      <c r="HK36" s="170" t="str">
        <f t="shared" si="69"/>
        <v xml:space="preserve"> </v>
      </c>
      <c r="HM36" s="166">
        <v>5</v>
      </c>
      <c r="HN36" s="226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",(VLOOKUP(HQ36,PROTOKOL!$A$1:$E$27,2,FALSE))*HR36)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7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",(VLOOKUP(HZ36,PROTOKOL!$A$1:$E$27,2,FALSE))*IA36)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99"/>
        <v xml:space="preserve"> </v>
      </c>
      <c r="IF36" s="169">
        <f t="shared" si="72"/>
        <v>0</v>
      </c>
      <c r="IG36" s="170" t="str">
        <f t="shared" si="73"/>
        <v xml:space="preserve"> </v>
      </c>
      <c r="II36" s="166">
        <v>5</v>
      </c>
      <c r="IJ36" s="226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",(VLOOKUP(IM36,PROTOKOL!$A$1:$E$27,2,FALSE))*IN36)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7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",(VLOOKUP(IV36,PROTOKOL!$A$1:$E$27,2,FALSE))*IW36)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00"/>
        <v xml:space="preserve"> </v>
      </c>
      <c r="JB36" s="169">
        <f t="shared" si="76"/>
        <v>0</v>
      </c>
      <c r="JC36" s="170" t="str">
        <f t="shared" si="77"/>
        <v xml:space="preserve"> </v>
      </c>
      <c r="JE36" s="166">
        <v>5</v>
      </c>
      <c r="JF36" s="226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",(VLOOKUP(JI36,PROTOKOL!$A$1:$E$27,2,FALSE))*JJ36)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7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",(VLOOKUP(JR36,PROTOKOL!$A$1:$E$27,2,FALSE))*JS36)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01"/>
        <v xml:space="preserve"> </v>
      </c>
      <c r="JX36" s="169">
        <f t="shared" si="80"/>
        <v>0</v>
      </c>
      <c r="JY36" s="170" t="str">
        <f t="shared" si="81"/>
        <v xml:space="preserve"> </v>
      </c>
      <c r="KA36" s="166">
        <v>5</v>
      </c>
      <c r="KB36" s="226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",(VLOOKUP(KE36,PROTOKOL!$A$1:$E$27,2,FALSE))*KF36)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8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",(VLOOKUP(KN36,PROTOKOL!$A$1:$E$27,2,FALSE))*KO36)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02"/>
        <v xml:space="preserve"> </v>
      </c>
      <c r="KT36" s="169">
        <f t="shared" si="84"/>
        <v>0</v>
      </c>
      <c r="KU36" s="170" t="str">
        <f t="shared" si="85"/>
        <v xml:space="preserve"> </v>
      </c>
      <c r="KW36" s="166">
        <v>5</v>
      </c>
      <c r="KX36" s="226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",(VLOOKUP(LA36,PROTOKOL!$A$1:$E$27,2,FALSE))*LB36)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8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",(VLOOKUP(LJ36,PROTOKOL!$A$1:$E$27,2,FALSE))*LK36)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03"/>
        <v xml:space="preserve"> </v>
      </c>
      <c r="LP36" s="169">
        <f t="shared" si="88"/>
        <v>0</v>
      </c>
      <c r="LQ36" s="170" t="str">
        <f t="shared" si="89"/>
        <v xml:space="preserve"> </v>
      </c>
    </row>
    <row r="37" spans="1:329" ht="13.8">
      <c r="A37" s="166">
        <v>5</v>
      </c>
      <c r="B37" s="227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",(VLOOKUP(E37,PROTOKOL!$A$1:$E$27,2,FALSE))*F37)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3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",(VLOOKUP(N37,PROTOKOL!$A$1:$E$27,2,FALSE))*O37)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31"/>
        <v xml:space="preserve"> </v>
      </c>
      <c r="T37" s="169">
        <f t="shared" si="32"/>
        <v>0</v>
      </c>
      <c r="U37" s="170" t="str">
        <f t="shared" si="33"/>
        <v xml:space="preserve"> </v>
      </c>
      <c r="W37" s="166">
        <v>5</v>
      </c>
      <c r="X37" s="227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",(VLOOKUP(AA37,PROTOKOL!$A$1:$E$27,2,FALSE))*AB37)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3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",(VLOOKUP(AJ37,PROTOKOL!$A$1:$E$27,2,FALSE))*AK37)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90"/>
        <v xml:space="preserve"> </v>
      </c>
      <c r="AP37" s="169">
        <f t="shared" si="36"/>
        <v>0</v>
      </c>
      <c r="AQ37" s="170" t="str">
        <f t="shared" si="37"/>
        <v xml:space="preserve"> </v>
      </c>
      <c r="AS37" s="166">
        <v>5</v>
      </c>
      <c r="AT37" s="227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",(VLOOKUP(AW37,PROTOKOL!$A$1:$E$27,2,FALSE))*AX37)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3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",(VLOOKUP(BF37,PROTOKOL!$A$1:$E$27,2,FALSE))*BG37)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91"/>
        <v xml:space="preserve"> </v>
      </c>
      <c r="BL37" s="169">
        <f t="shared" si="40"/>
        <v>0</v>
      </c>
      <c r="BM37" s="170" t="str">
        <f t="shared" si="41"/>
        <v xml:space="preserve"> </v>
      </c>
      <c r="BO37" s="166">
        <v>5</v>
      </c>
      <c r="BP37" s="227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",(VLOOKUP(BS37,PROTOKOL!$A$1:$E$27,2,FALSE))*BT37)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4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",(VLOOKUP(CB37,PROTOKOL!$A$1:$E$27,2,FALSE))*CC37)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92"/>
        <v xml:space="preserve"> </v>
      </c>
      <c r="CH37" s="169">
        <f t="shared" si="44"/>
        <v>0</v>
      </c>
      <c r="CI37" s="170" t="str">
        <f t="shared" si="45"/>
        <v xml:space="preserve"> </v>
      </c>
      <c r="CK37" s="166">
        <v>5</v>
      </c>
      <c r="CL37" s="227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",(VLOOKUP(CO37,PROTOKOL!$A$1:$E$27,2,FALSE))*CP37)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4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",(VLOOKUP(CX37,PROTOKOL!$A$1:$E$27,2,FALSE))*CY37)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93"/>
        <v xml:space="preserve"> </v>
      </c>
      <c r="DD37" s="169">
        <f t="shared" si="48"/>
        <v>0</v>
      </c>
      <c r="DE37" s="170" t="str">
        <f t="shared" si="49"/>
        <v xml:space="preserve"> </v>
      </c>
      <c r="DG37" s="166">
        <v>5</v>
      </c>
      <c r="DH37" s="227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",(VLOOKUP(DK37,PROTOKOL!$A$1:$E$27,2,FALSE))*DL37)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5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",(VLOOKUP(DT37,PROTOKOL!$A$1:$E$27,2,FALSE))*DU37)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94"/>
        <v xml:space="preserve"> </v>
      </c>
      <c r="DZ37" s="169">
        <f t="shared" si="52"/>
        <v>0</v>
      </c>
      <c r="EA37" s="170" t="str">
        <f t="shared" si="53"/>
        <v xml:space="preserve"> </v>
      </c>
      <c r="EC37" s="166">
        <v>5</v>
      </c>
      <c r="ED37" s="227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",(VLOOKUP(EG37,PROTOKOL!$A$1:$E$27,2,FALSE))*EH37)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5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",(VLOOKUP(EP37,PROTOKOL!$A$1:$E$27,2,FALSE))*EQ37)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95"/>
        <v xml:space="preserve"> </v>
      </c>
      <c r="EV37" s="169">
        <f t="shared" si="56"/>
        <v>0</v>
      </c>
      <c r="EW37" s="170" t="str">
        <f t="shared" si="57"/>
        <v xml:space="preserve"> </v>
      </c>
      <c r="EY37" s="166">
        <v>5</v>
      </c>
      <c r="EZ37" s="227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",(VLOOKUP(FC37,PROTOKOL!$A$1:$E$27,2,FALSE))*FD37)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5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",(VLOOKUP(FL37,PROTOKOL!$A$1:$E$27,2,FALSE))*FM37)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96"/>
        <v xml:space="preserve"> </v>
      </c>
      <c r="FR37" s="169">
        <f t="shared" si="60"/>
        <v>0</v>
      </c>
      <c r="FS37" s="170" t="str">
        <f t="shared" si="61"/>
        <v xml:space="preserve"> </v>
      </c>
      <c r="FU37" s="166">
        <v>5</v>
      </c>
      <c r="FV37" s="227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",(VLOOKUP(FY37,PROTOKOL!$A$1:$E$27,2,FALSE))*FZ37)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6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",(VLOOKUP(GH37,PROTOKOL!$A$1:$E$27,2,FALSE))*GI37)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97"/>
        <v xml:space="preserve"> </v>
      </c>
      <c r="GN37" s="169">
        <f t="shared" si="64"/>
        <v>0</v>
      </c>
      <c r="GO37" s="170" t="str">
        <f t="shared" si="65"/>
        <v xml:space="preserve"> </v>
      </c>
      <c r="GQ37" s="166">
        <v>5</v>
      </c>
      <c r="GR37" s="227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",(VLOOKUP(GU37,PROTOKOL!$A$1:$E$27,2,FALSE))*GV37)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6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",(VLOOKUP(HD37,PROTOKOL!$A$1:$E$27,2,FALSE))*HE37)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98"/>
        <v xml:space="preserve"> </v>
      </c>
      <c r="HJ37" s="169">
        <f t="shared" si="68"/>
        <v>0</v>
      </c>
      <c r="HK37" s="170" t="str">
        <f t="shared" si="69"/>
        <v xml:space="preserve"> </v>
      </c>
      <c r="HM37" s="166">
        <v>5</v>
      </c>
      <c r="HN37" s="227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",(VLOOKUP(HQ37,PROTOKOL!$A$1:$E$27,2,FALSE))*HR37)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7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",(VLOOKUP(HZ37,PROTOKOL!$A$1:$E$27,2,FALSE))*IA37)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99"/>
        <v xml:space="preserve"> </v>
      </c>
      <c r="IF37" s="169">
        <f t="shared" si="72"/>
        <v>0</v>
      </c>
      <c r="IG37" s="170" t="str">
        <f t="shared" si="73"/>
        <v xml:space="preserve"> </v>
      </c>
      <c r="II37" s="166">
        <v>5</v>
      </c>
      <c r="IJ37" s="227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",(VLOOKUP(IM37,PROTOKOL!$A$1:$E$27,2,FALSE))*IN37)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7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",(VLOOKUP(IV37,PROTOKOL!$A$1:$E$27,2,FALSE))*IW37)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00"/>
        <v xml:space="preserve"> </v>
      </c>
      <c r="JB37" s="169">
        <f t="shared" si="76"/>
        <v>0</v>
      </c>
      <c r="JC37" s="170" t="str">
        <f t="shared" si="77"/>
        <v xml:space="preserve"> </v>
      </c>
      <c r="JE37" s="166">
        <v>5</v>
      </c>
      <c r="JF37" s="227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",(VLOOKUP(JI37,PROTOKOL!$A$1:$E$27,2,FALSE))*JJ37)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7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",(VLOOKUP(JR37,PROTOKOL!$A$1:$E$27,2,FALSE))*JS37)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01"/>
        <v xml:space="preserve"> </v>
      </c>
      <c r="JX37" s="169">
        <f t="shared" si="80"/>
        <v>0</v>
      </c>
      <c r="JY37" s="170" t="str">
        <f t="shared" si="81"/>
        <v xml:space="preserve"> </v>
      </c>
      <c r="KA37" s="166">
        <v>5</v>
      </c>
      <c r="KB37" s="227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",(VLOOKUP(KE37,PROTOKOL!$A$1:$E$27,2,FALSE))*KF37)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8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",(VLOOKUP(KN37,PROTOKOL!$A$1:$E$27,2,FALSE))*KO37)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02"/>
        <v xml:space="preserve"> </v>
      </c>
      <c r="KT37" s="169">
        <f t="shared" si="84"/>
        <v>0</v>
      </c>
      <c r="KU37" s="170" t="str">
        <f t="shared" si="85"/>
        <v xml:space="preserve"> </v>
      </c>
      <c r="KW37" s="166">
        <v>5</v>
      </c>
      <c r="KX37" s="227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",(VLOOKUP(LA37,PROTOKOL!$A$1:$E$27,2,FALSE))*LB37)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8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",(VLOOKUP(LJ37,PROTOKOL!$A$1:$E$27,2,FALSE))*LK37)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03"/>
        <v xml:space="preserve"> </v>
      </c>
      <c r="LP37" s="169">
        <f t="shared" si="88"/>
        <v>0</v>
      </c>
      <c r="LQ37" s="170" t="str">
        <f t="shared" si="89"/>
        <v xml:space="preserve"> </v>
      </c>
    </row>
    <row r="38" spans="1:329" ht="13.8">
      <c r="A38" s="166">
        <v>6</v>
      </c>
      <c r="B38" s="225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",(VLOOKUP(E38,PROTOKOL!$A$1:$E$27,2,FALSE))*F38)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3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",(VLOOKUP(N38,PROTOKOL!$A$1:$E$27,2,FALSE))*O38)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31"/>
        <v xml:space="preserve"> </v>
      </c>
      <c r="T38" s="169">
        <f t="shared" si="32"/>
        <v>0</v>
      </c>
      <c r="U38" s="170" t="str">
        <f t="shared" si="33"/>
        <v xml:space="preserve"> </v>
      </c>
      <c r="W38" s="166">
        <v>6</v>
      </c>
      <c r="X38" s="225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",(VLOOKUP(AA38,PROTOKOL!$A$1:$E$27,2,FALSE))*AB38)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3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",(VLOOKUP(AJ38,PROTOKOL!$A$1:$E$27,2,FALSE))*AK38)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90"/>
        <v xml:space="preserve"> </v>
      </c>
      <c r="AP38" s="169">
        <f t="shared" si="36"/>
        <v>0</v>
      </c>
      <c r="AQ38" s="170" t="str">
        <f t="shared" si="37"/>
        <v xml:space="preserve"> </v>
      </c>
      <c r="AS38" s="166">
        <v>6</v>
      </c>
      <c r="AT38" s="225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",(VLOOKUP(AW38,PROTOKOL!$A$1:$E$27,2,FALSE))*AX38)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3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",(VLOOKUP(BF38,PROTOKOL!$A$1:$E$27,2,FALSE))*BG38)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91"/>
        <v xml:space="preserve"> </v>
      </c>
      <c r="BL38" s="169">
        <f t="shared" si="40"/>
        <v>0</v>
      </c>
      <c r="BM38" s="170" t="str">
        <f t="shared" si="41"/>
        <v xml:space="preserve"> </v>
      </c>
      <c r="BO38" s="166">
        <v>6</v>
      </c>
      <c r="BP38" s="225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",(VLOOKUP(BS38,PROTOKOL!$A$1:$E$27,2,FALSE))*BT38)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4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",(VLOOKUP(CB38,PROTOKOL!$A$1:$E$27,2,FALSE))*CC38)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92"/>
        <v xml:space="preserve"> </v>
      </c>
      <c r="CH38" s="169">
        <f t="shared" si="44"/>
        <v>0</v>
      </c>
      <c r="CI38" s="170" t="str">
        <f t="shared" si="45"/>
        <v xml:space="preserve"> </v>
      </c>
      <c r="CK38" s="166">
        <v>6</v>
      </c>
      <c r="CL38" s="225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",(VLOOKUP(CO38,PROTOKOL!$A$1:$E$27,2,FALSE))*CP38)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4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",(VLOOKUP(CX38,PROTOKOL!$A$1:$E$27,2,FALSE))*CY38)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93"/>
        <v xml:space="preserve"> </v>
      </c>
      <c r="DD38" s="169">
        <f t="shared" si="48"/>
        <v>0</v>
      </c>
      <c r="DE38" s="170" t="str">
        <f t="shared" si="49"/>
        <v xml:space="preserve"> </v>
      </c>
      <c r="DG38" s="166">
        <v>6</v>
      </c>
      <c r="DH38" s="225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",(VLOOKUP(DK38,PROTOKOL!$A$1:$E$27,2,FALSE))*DL38)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5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",(VLOOKUP(DT38,PROTOKOL!$A$1:$E$27,2,FALSE))*DU38)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94"/>
        <v xml:space="preserve"> </v>
      </c>
      <c r="DZ38" s="169">
        <f t="shared" si="52"/>
        <v>0</v>
      </c>
      <c r="EA38" s="170" t="str">
        <f t="shared" si="53"/>
        <v xml:space="preserve"> </v>
      </c>
      <c r="EC38" s="166">
        <v>6</v>
      </c>
      <c r="ED38" s="225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",(VLOOKUP(EG38,PROTOKOL!$A$1:$E$27,2,FALSE))*EH38)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5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",(VLOOKUP(EP38,PROTOKOL!$A$1:$E$27,2,FALSE))*EQ38)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95"/>
        <v xml:space="preserve"> </v>
      </c>
      <c r="EV38" s="169">
        <f t="shared" si="56"/>
        <v>0</v>
      </c>
      <c r="EW38" s="170" t="str">
        <f t="shared" si="57"/>
        <v xml:space="preserve"> </v>
      </c>
      <c r="EY38" s="166">
        <v>6</v>
      </c>
      <c r="EZ38" s="225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",(VLOOKUP(FC38,PROTOKOL!$A$1:$E$27,2,FALSE))*FD38)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5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",(VLOOKUP(FL38,PROTOKOL!$A$1:$E$27,2,FALSE))*FM38)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96"/>
        <v xml:space="preserve"> </v>
      </c>
      <c r="FR38" s="169">
        <f t="shared" si="60"/>
        <v>0</v>
      </c>
      <c r="FS38" s="170" t="str">
        <f t="shared" si="61"/>
        <v xml:space="preserve"> </v>
      </c>
      <c r="FU38" s="166">
        <v>6</v>
      </c>
      <c r="FV38" s="225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",(VLOOKUP(FY38,PROTOKOL!$A$1:$E$27,2,FALSE))*FZ38)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6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",(VLOOKUP(GH38,PROTOKOL!$A$1:$E$27,2,FALSE))*GI38)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97"/>
        <v xml:space="preserve"> </v>
      </c>
      <c r="GN38" s="169">
        <f t="shared" si="64"/>
        <v>0</v>
      </c>
      <c r="GO38" s="170" t="str">
        <f t="shared" si="65"/>
        <v xml:space="preserve"> </v>
      </c>
      <c r="GQ38" s="166">
        <v>6</v>
      </c>
      <c r="GR38" s="225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",(VLOOKUP(GU38,PROTOKOL!$A$1:$E$27,2,FALSE))*GV38)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6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",(VLOOKUP(HD38,PROTOKOL!$A$1:$E$27,2,FALSE))*HE38)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98"/>
        <v xml:space="preserve"> </v>
      </c>
      <c r="HJ38" s="169">
        <f t="shared" si="68"/>
        <v>0</v>
      </c>
      <c r="HK38" s="170" t="str">
        <f t="shared" si="69"/>
        <v xml:space="preserve"> </v>
      </c>
      <c r="HM38" s="166">
        <v>6</v>
      </c>
      <c r="HN38" s="225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",(VLOOKUP(HQ38,PROTOKOL!$A$1:$E$27,2,FALSE))*HR38)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7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",(VLOOKUP(HZ38,PROTOKOL!$A$1:$E$27,2,FALSE))*IA38)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99"/>
        <v xml:space="preserve"> </v>
      </c>
      <c r="IF38" s="169">
        <f t="shared" si="72"/>
        <v>0</v>
      </c>
      <c r="IG38" s="170" t="str">
        <f t="shared" si="73"/>
        <v xml:space="preserve"> </v>
      </c>
      <c r="II38" s="166">
        <v>6</v>
      </c>
      <c r="IJ38" s="225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",(VLOOKUP(IM38,PROTOKOL!$A$1:$E$27,2,FALSE))*IN38)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7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",(VLOOKUP(IV38,PROTOKOL!$A$1:$E$27,2,FALSE))*IW38)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00"/>
        <v xml:space="preserve"> </v>
      </c>
      <c r="JB38" s="169">
        <f t="shared" si="76"/>
        <v>0</v>
      </c>
      <c r="JC38" s="170" t="str">
        <f t="shared" si="77"/>
        <v xml:space="preserve"> </v>
      </c>
      <c r="JE38" s="166">
        <v>6</v>
      </c>
      <c r="JF38" s="225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",(VLOOKUP(JI38,PROTOKOL!$A$1:$E$27,2,FALSE))*JJ38)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7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",(VLOOKUP(JR38,PROTOKOL!$A$1:$E$27,2,FALSE))*JS38)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01"/>
        <v xml:space="preserve"> </v>
      </c>
      <c r="JX38" s="169">
        <f t="shared" si="80"/>
        <v>0</v>
      </c>
      <c r="JY38" s="170" t="str">
        <f t="shared" si="81"/>
        <v xml:space="preserve"> </v>
      </c>
      <c r="KA38" s="166">
        <v>6</v>
      </c>
      <c r="KB38" s="225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",(VLOOKUP(KE38,PROTOKOL!$A$1:$E$27,2,FALSE))*KF38)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8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",(VLOOKUP(KN38,PROTOKOL!$A$1:$E$27,2,FALSE))*KO38)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02"/>
        <v xml:space="preserve"> </v>
      </c>
      <c r="KT38" s="169">
        <f t="shared" si="84"/>
        <v>0</v>
      </c>
      <c r="KU38" s="170" t="str">
        <f t="shared" si="85"/>
        <v xml:space="preserve"> </v>
      </c>
      <c r="KW38" s="166">
        <v>6</v>
      </c>
      <c r="KX38" s="225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",(VLOOKUP(LA38,PROTOKOL!$A$1:$E$27,2,FALSE))*LB38)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8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",(VLOOKUP(LJ38,PROTOKOL!$A$1:$E$27,2,FALSE))*LK38)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03"/>
        <v xml:space="preserve"> </v>
      </c>
      <c r="LP38" s="169">
        <f t="shared" si="88"/>
        <v>0</v>
      </c>
      <c r="LQ38" s="170" t="str">
        <f t="shared" si="89"/>
        <v xml:space="preserve"> </v>
      </c>
    </row>
    <row r="39" spans="1:329" ht="13.8">
      <c r="A39" s="166">
        <v>6</v>
      </c>
      <c r="B39" s="226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",(VLOOKUP(E39,PROTOKOL!$A$1:$E$27,2,FALSE))*F39)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3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",(VLOOKUP(N39,PROTOKOL!$A$1:$E$27,2,FALSE))*O39)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31"/>
        <v xml:space="preserve"> </v>
      </c>
      <c r="T39" s="169">
        <f t="shared" si="32"/>
        <v>0</v>
      </c>
      <c r="U39" s="170" t="str">
        <f t="shared" si="33"/>
        <v xml:space="preserve"> </v>
      </c>
      <c r="W39" s="166">
        <v>6</v>
      </c>
      <c r="X39" s="226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",(VLOOKUP(AA39,PROTOKOL!$A$1:$E$27,2,FALSE))*AB39)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3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",(VLOOKUP(AJ39,PROTOKOL!$A$1:$E$27,2,FALSE))*AK39)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90"/>
        <v xml:space="preserve"> </v>
      </c>
      <c r="AP39" s="169">
        <f t="shared" si="36"/>
        <v>0</v>
      </c>
      <c r="AQ39" s="170" t="str">
        <f t="shared" si="37"/>
        <v xml:space="preserve"> </v>
      </c>
      <c r="AS39" s="166">
        <v>6</v>
      </c>
      <c r="AT39" s="226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",(VLOOKUP(AW39,PROTOKOL!$A$1:$E$27,2,FALSE))*AX39)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3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",(VLOOKUP(BF39,PROTOKOL!$A$1:$E$27,2,FALSE))*BG39)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91"/>
        <v xml:space="preserve"> </v>
      </c>
      <c r="BL39" s="169">
        <f t="shared" si="40"/>
        <v>0</v>
      </c>
      <c r="BM39" s="170" t="str">
        <f t="shared" si="41"/>
        <v xml:space="preserve"> </v>
      </c>
      <c r="BO39" s="166">
        <v>6</v>
      </c>
      <c r="BP39" s="226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",(VLOOKUP(BS39,PROTOKOL!$A$1:$E$27,2,FALSE))*BT39)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4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",(VLOOKUP(CB39,PROTOKOL!$A$1:$E$27,2,FALSE))*CC39)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92"/>
        <v xml:space="preserve"> </v>
      </c>
      <c r="CH39" s="169">
        <f t="shared" si="44"/>
        <v>0</v>
      </c>
      <c r="CI39" s="170" t="str">
        <f t="shared" si="45"/>
        <v xml:space="preserve"> </v>
      </c>
      <c r="CK39" s="166">
        <v>6</v>
      </c>
      <c r="CL39" s="226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",(VLOOKUP(CO39,PROTOKOL!$A$1:$E$27,2,FALSE))*CP39)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4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",(VLOOKUP(CX39,PROTOKOL!$A$1:$E$27,2,FALSE))*CY39)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93"/>
        <v xml:space="preserve"> </v>
      </c>
      <c r="DD39" s="169">
        <f t="shared" si="48"/>
        <v>0</v>
      </c>
      <c r="DE39" s="170" t="str">
        <f t="shared" si="49"/>
        <v xml:space="preserve"> </v>
      </c>
      <c r="DG39" s="166">
        <v>6</v>
      </c>
      <c r="DH39" s="226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",(VLOOKUP(DK39,PROTOKOL!$A$1:$E$27,2,FALSE))*DL39)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5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",(VLOOKUP(DT39,PROTOKOL!$A$1:$E$27,2,FALSE))*DU39)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94"/>
        <v xml:space="preserve"> </v>
      </c>
      <c r="DZ39" s="169">
        <f t="shared" si="52"/>
        <v>0</v>
      </c>
      <c r="EA39" s="170" t="str">
        <f t="shared" si="53"/>
        <v xml:space="preserve"> </v>
      </c>
      <c r="EC39" s="166">
        <v>6</v>
      </c>
      <c r="ED39" s="226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",(VLOOKUP(EG39,PROTOKOL!$A$1:$E$27,2,FALSE))*EH39)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5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",(VLOOKUP(EP39,PROTOKOL!$A$1:$E$27,2,FALSE))*EQ39)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95"/>
        <v xml:space="preserve"> </v>
      </c>
      <c r="EV39" s="169">
        <f t="shared" si="56"/>
        <v>0</v>
      </c>
      <c r="EW39" s="170" t="str">
        <f t="shared" si="57"/>
        <v xml:space="preserve"> </v>
      </c>
      <c r="EY39" s="166">
        <v>6</v>
      </c>
      <c r="EZ39" s="226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",(VLOOKUP(FC39,PROTOKOL!$A$1:$E$27,2,FALSE))*FD39)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5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",(VLOOKUP(FL39,PROTOKOL!$A$1:$E$27,2,FALSE))*FM39)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96"/>
        <v xml:space="preserve"> </v>
      </c>
      <c r="FR39" s="169">
        <f t="shared" si="60"/>
        <v>0</v>
      </c>
      <c r="FS39" s="170" t="str">
        <f t="shared" si="61"/>
        <v xml:space="preserve"> </v>
      </c>
      <c r="FU39" s="166">
        <v>6</v>
      </c>
      <c r="FV39" s="226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",(VLOOKUP(FY39,PROTOKOL!$A$1:$E$27,2,FALSE))*FZ39)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6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",(VLOOKUP(GH39,PROTOKOL!$A$1:$E$27,2,FALSE))*GI39)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97"/>
        <v xml:space="preserve"> </v>
      </c>
      <c r="GN39" s="169">
        <f t="shared" si="64"/>
        <v>0</v>
      </c>
      <c r="GO39" s="170" t="str">
        <f t="shared" si="65"/>
        <v xml:space="preserve"> </v>
      </c>
      <c r="GQ39" s="166">
        <v>6</v>
      </c>
      <c r="GR39" s="226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",(VLOOKUP(GU39,PROTOKOL!$A$1:$E$27,2,FALSE))*GV39)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6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",(VLOOKUP(HD39,PROTOKOL!$A$1:$E$27,2,FALSE))*HE39)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98"/>
        <v xml:space="preserve"> </v>
      </c>
      <c r="HJ39" s="169">
        <f t="shared" si="68"/>
        <v>0</v>
      </c>
      <c r="HK39" s="170" t="str">
        <f t="shared" si="69"/>
        <v xml:space="preserve"> </v>
      </c>
      <c r="HM39" s="166">
        <v>6</v>
      </c>
      <c r="HN39" s="226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",(VLOOKUP(HQ39,PROTOKOL!$A$1:$E$27,2,FALSE))*HR39)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7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",(VLOOKUP(HZ39,PROTOKOL!$A$1:$E$27,2,FALSE))*IA39)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99"/>
        <v xml:space="preserve"> </v>
      </c>
      <c r="IF39" s="169">
        <f t="shared" si="72"/>
        <v>0</v>
      </c>
      <c r="IG39" s="170" t="str">
        <f t="shared" si="73"/>
        <v xml:space="preserve"> </v>
      </c>
      <c r="II39" s="166">
        <v>6</v>
      </c>
      <c r="IJ39" s="226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",(VLOOKUP(IM39,PROTOKOL!$A$1:$E$27,2,FALSE))*IN39)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7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",(VLOOKUP(IV39,PROTOKOL!$A$1:$E$27,2,FALSE))*IW39)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00"/>
        <v xml:space="preserve"> </v>
      </c>
      <c r="JB39" s="169">
        <f t="shared" si="76"/>
        <v>0</v>
      </c>
      <c r="JC39" s="170" t="str">
        <f t="shared" si="77"/>
        <v xml:space="preserve"> </v>
      </c>
      <c r="JE39" s="166">
        <v>6</v>
      </c>
      <c r="JF39" s="226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",(VLOOKUP(JI39,PROTOKOL!$A$1:$E$27,2,FALSE))*JJ39)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7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",(VLOOKUP(JR39,PROTOKOL!$A$1:$E$27,2,FALSE))*JS39)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01"/>
        <v xml:space="preserve"> </v>
      </c>
      <c r="JX39" s="169">
        <f t="shared" si="80"/>
        <v>0</v>
      </c>
      <c r="JY39" s="170" t="str">
        <f t="shared" si="81"/>
        <v xml:space="preserve"> </v>
      </c>
      <c r="KA39" s="166">
        <v>6</v>
      </c>
      <c r="KB39" s="226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",(VLOOKUP(KE39,PROTOKOL!$A$1:$E$27,2,FALSE))*KF39)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8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",(VLOOKUP(KN39,PROTOKOL!$A$1:$E$27,2,FALSE))*KO39)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02"/>
        <v xml:space="preserve"> </v>
      </c>
      <c r="KT39" s="169">
        <f t="shared" si="84"/>
        <v>0</v>
      </c>
      <c r="KU39" s="170" t="str">
        <f t="shared" si="85"/>
        <v xml:space="preserve"> </v>
      </c>
      <c r="KW39" s="166">
        <v>6</v>
      </c>
      <c r="KX39" s="226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",(VLOOKUP(LA39,PROTOKOL!$A$1:$E$27,2,FALSE))*LB39)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8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",(VLOOKUP(LJ39,PROTOKOL!$A$1:$E$27,2,FALSE))*LK39)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03"/>
        <v xml:space="preserve"> </v>
      </c>
      <c r="LP39" s="169">
        <f t="shared" si="88"/>
        <v>0</v>
      </c>
      <c r="LQ39" s="170" t="str">
        <f t="shared" si="89"/>
        <v xml:space="preserve"> </v>
      </c>
    </row>
    <row r="40" spans="1:329" ht="13.8">
      <c r="A40" s="166">
        <v>6</v>
      </c>
      <c r="B40" s="227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",(VLOOKUP(E40,PROTOKOL!$A$1:$E$27,2,FALSE))*F40)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3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",(VLOOKUP(N40,PROTOKOL!$A$1:$E$27,2,FALSE))*O40)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31"/>
        <v xml:space="preserve"> </v>
      </c>
      <c r="T40" s="169">
        <f t="shared" si="32"/>
        <v>0</v>
      </c>
      <c r="U40" s="170" t="str">
        <f t="shared" si="33"/>
        <v xml:space="preserve"> </v>
      </c>
      <c r="W40" s="166">
        <v>6</v>
      </c>
      <c r="X40" s="227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",(VLOOKUP(AA40,PROTOKOL!$A$1:$E$27,2,FALSE))*AB40)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3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",(VLOOKUP(AJ40,PROTOKOL!$A$1:$E$27,2,FALSE))*AK40)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90"/>
        <v xml:space="preserve"> </v>
      </c>
      <c r="AP40" s="169">
        <f t="shared" si="36"/>
        <v>0</v>
      </c>
      <c r="AQ40" s="170" t="str">
        <f t="shared" si="37"/>
        <v xml:space="preserve"> </v>
      </c>
      <c r="AS40" s="166">
        <v>6</v>
      </c>
      <c r="AT40" s="227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",(VLOOKUP(AW40,PROTOKOL!$A$1:$E$27,2,FALSE))*AX40)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3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",(VLOOKUP(BF40,PROTOKOL!$A$1:$E$27,2,FALSE))*BG40)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91"/>
        <v xml:space="preserve"> </v>
      </c>
      <c r="BL40" s="169">
        <f t="shared" si="40"/>
        <v>0</v>
      </c>
      <c r="BM40" s="170" t="str">
        <f t="shared" si="41"/>
        <v xml:space="preserve"> </v>
      </c>
      <c r="BO40" s="166">
        <v>6</v>
      </c>
      <c r="BP40" s="227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",(VLOOKUP(BS40,PROTOKOL!$A$1:$E$27,2,FALSE))*BT40)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4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",(VLOOKUP(CB40,PROTOKOL!$A$1:$E$27,2,FALSE))*CC40)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92"/>
        <v xml:space="preserve"> </v>
      </c>
      <c r="CH40" s="169">
        <f t="shared" si="44"/>
        <v>0</v>
      </c>
      <c r="CI40" s="170" t="str">
        <f t="shared" si="45"/>
        <v xml:space="preserve"> </v>
      </c>
      <c r="CK40" s="166">
        <v>6</v>
      </c>
      <c r="CL40" s="227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",(VLOOKUP(CO40,PROTOKOL!$A$1:$E$27,2,FALSE))*CP40)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4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",(VLOOKUP(CX40,PROTOKOL!$A$1:$E$27,2,FALSE))*CY40)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93"/>
        <v xml:space="preserve"> </v>
      </c>
      <c r="DD40" s="169">
        <f t="shared" si="48"/>
        <v>0</v>
      </c>
      <c r="DE40" s="170" t="str">
        <f t="shared" si="49"/>
        <v xml:space="preserve"> </v>
      </c>
      <c r="DG40" s="166">
        <v>6</v>
      </c>
      <c r="DH40" s="227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",(VLOOKUP(DK40,PROTOKOL!$A$1:$E$27,2,FALSE))*DL40)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5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",(VLOOKUP(DT40,PROTOKOL!$A$1:$E$27,2,FALSE))*DU40)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94"/>
        <v xml:space="preserve"> </v>
      </c>
      <c r="DZ40" s="169">
        <f t="shared" si="52"/>
        <v>0</v>
      </c>
      <c r="EA40" s="170" t="str">
        <f t="shared" si="53"/>
        <v xml:space="preserve"> </v>
      </c>
      <c r="EC40" s="166">
        <v>6</v>
      </c>
      <c r="ED40" s="227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",(VLOOKUP(EG40,PROTOKOL!$A$1:$E$27,2,FALSE))*EH40)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5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",(VLOOKUP(EP40,PROTOKOL!$A$1:$E$27,2,FALSE))*EQ40)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95"/>
        <v xml:space="preserve"> </v>
      </c>
      <c r="EV40" s="169">
        <f t="shared" si="56"/>
        <v>0</v>
      </c>
      <c r="EW40" s="170" t="str">
        <f t="shared" si="57"/>
        <v xml:space="preserve"> </v>
      </c>
      <c r="EY40" s="166">
        <v>6</v>
      </c>
      <c r="EZ40" s="227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",(VLOOKUP(FC40,PROTOKOL!$A$1:$E$27,2,FALSE))*FD40)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5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",(VLOOKUP(FL40,PROTOKOL!$A$1:$E$27,2,FALSE))*FM40)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96"/>
        <v xml:space="preserve"> </v>
      </c>
      <c r="FR40" s="169">
        <f t="shared" si="60"/>
        <v>0</v>
      </c>
      <c r="FS40" s="170" t="str">
        <f t="shared" si="61"/>
        <v xml:space="preserve"> </v>
      </c>
      <c r="FU40" s="166">
        <v>6</v>
      </c>
      <c r="FV40" s="227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",(VLOOKUP(FY40,PROTOKOL!$A$1:$E$27,2,FALSE))*FZ40)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6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",(VLOOKUP(GH40,PROTOKOL!$A$1:$E$27,2,FALSE))*GI40)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97"/>
        <v xml:space="preserve"> </v>
      </c>
      <c r="GN40" s="169">
        <f t="shared" si="64"/>
        <v>0</v>
      </c>
      <c r="GO40" s="170" t="str">
        <f t="shared" si="65"/>
        <v xml:space="preserve"> </v>
      </c>
      <c r="GQ40" s="166">
        <v>6</v>
      </c>
      <c r="GR40" s="227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",(VLOOKUP(GU40,PROTOKOL!$A$1:$E$27,2,FALSE))*GV40)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6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",(VLOOKUP(HD40,PROTOKOL!$A$1:$E$27,2,FALSE))*HE40)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98"/>
        <v xml:space="preserve"> </v>
      </c>
      <c r="HJ40" s="169">
        <f t="shared" si="68"/>
        <v>0</v>
      </c>
      <c r="HK40" s="170" t="str">
        <f t="shared" si="69"/>
        <v xml:space="preserve"> </v>
      </c>
      <c r="HM40" s="166">
        <v>6</v>
      </c>
      <c r="HN40" s="227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",(VLOOKUP(HQ40,PROTOKOL!$A$1:$E$27,2,FALSE))*HR40)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7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",(VLOOKUP(HZ40,PROTOKOL!$A$1:$E$27,2,FALSE))*IA40)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99"/>
        <v xml:space="preserve"> </v>
      </c>
      <c r="IF40" s="169">
        <f t="shared" si="72"/>
        <v>0</v>
      </c>
      <c r="IG40" s="170" t="str">
        <f t="shared" si="73"/>
        <v xml:space="preserve"> </v>
      </c>
      <c r="II40" s="166">
        <v>6</v>
      </c>
      <c r="IJ40" s="227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",(VLOOKUP(IM40,PROTOKOL!$A$1:$E$27,2,FALSE))*IN40)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7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",(VLOOKUP(IV40,PROTOKOL!$A$1:$E$27,2,FALSE))*IW40)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00"/>
        <v xml:space="preserve"> </v>
      </c>
      <c r="JB40" s="169">
        <f t="shared" si="76"/>
        <v>0</v>
      </c>
      <c r="JC40" s="170" t="str">
        <f t="shared" si="77"/>
        <v xml:space="preserve"> </v>
      </c>
      <c r="JE40" s="166">
        <v>6</v>
      </c>
      <c r="JF40" s="227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",(VLOOKUP(JI40,PROTOKOL!$A$1:$E$27,2,FALSE))*JJ40)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7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",(VLOOKUP(JR40,PROTOKOL!$A$1:$E$27,2,FALSE))*JS40)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01"/>
        <v xml:space="preserve"> </v>
      </c>
      <c r="JX40" s="169">
        <f t="shared" si="80"/>
        <v>0</v>
      </c>
      <c r="JY40" s="170" t="str">
        <f t="shared" si="81"/>
        <v xml:space="preserve"> </v>
      </c>
      <c r="KA40" s="166">
        <v>6</v>
      </c>
      <c r="KB40" s="227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",(VLOOKUP(KE40,PROTOKOL!$A$1:$E$27,2,FALSE))*KF40)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8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",(VLOOKUP(KN40,PROTOKOL!$A$1:$E$27,2,FALSE))*KO40)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02"/>
        <v xml:space="preserve"> </v>
      </c>
      <c r="KT40" s="169">
        <f t="shared" si="84"/>
        <v>0</v>
      </c>
      <c r="KU40" s="170" t="str">
        <f t="shared" si="85"/>
        <v xml:space="preserve"> </v>
      </c>
      <c r="KW40" s="166">
        <v>6</v>
      </c>
      <c r="KX40" s="227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",(VLOOKUP(LA40,PROTOKOL!$A$1:$E$27,2,FALSE))*LB40)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8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",(VLOOKUP(LJ40,PROTOKOL!$A$1:$E$27,2,FALSE))*LK40)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03"/>
        <v xml:space="preserve"> </v>
      </c>
      <c r="LP40" s="169">
        <f t="shared" si="88"/>
        <v>0</v>
      </c>
      <c r="LQ40" s="170" t="str">
        <f t="shared" si="89"/>
        <v xml:space="preserve"> </v>
      </c>
    </row>
    <row r="41" spans="1:329" ht="13.8">
      <c r="A41" s="166">
        <v>7</v>
      </c>
      <c r="B41" s="225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",(VLOOKUP(E41,PROTOKOL!$A$1:$E$27,2,FALSE))*F41)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3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",(VLOOKUP(N41,PROTOKOL!$A$1:$E$27,2,FALSE))*O41)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31"/>
        <v xml:space="preserve"> </v>
      </c>
      <c r="T41" s="169">
        <f t="shared" si="32"/>
        <v>0</v>
      </c>
      <c r="U41" s="170" t="str">
        <f t="shared" si="33"/>
        <v xml:space="preserve"> </v>
      </c>
      <c r="W41" s="166">
        <v>7</v>
      </c>
      <c r="X41" s="225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",(VLOOKUP(AA41,PROTOKOL!$A$1:$E$27,2,FALSE))*AB41)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3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",(VLOOKUP(AJ41,PROTOKOL!$A$1:$E$27,2,FALSE))*AK41)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90"/>
        <v xml:space="preserve"> </v>
      </c>
      <c r="AP41" s="169">
        <f t="shared" si="36"/>
        <v>0</v>
      </c>
      <c r="AQ41" s="170" t="str">
        <f t="shared" si="37"/>
        <v xml:space="preserve"> </v>
      </c>
      <c r="AS41" s="166">
        <v>7</v>
      </c>
      <c r="AT41" s="225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",(VLOOKUP(AW41,PROTOKOL!$A$1:$E$27,2,FALSE))*AX41)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3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",(VLOOKUP(BF41,PROTOKOL!$A$1:$E$27,2,FALSE))*BG41)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91"/>
        <v xml:space="preserve"> </v>
      </c>
      <c r="BL41" s="169">
        <f t="shared" si="40"/>
        <v>0</v>
      </c>
      <c r="BM41" s="170" t="str">
        <f t="shared" si="41"/>
        <v xml:space="preserve"> </v>
      </c>
      <c r="BO41" s="166">
        <v>7</v>
      </c>
      <c r="BP41" s="225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",(VLOOKUP(BS41,PROTOKOL!$A$1:$E$27,2,FALSE))*BT41)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4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",(VLOOKUP(CB41,PROTOKOL!$A$1:$E$27,2,FALSE))*CC41)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92"/>
        <v xml:space="preserve"> </v>
      </c>
      <c r="CH41" s="169">
        <f t="shared" si="44"/>
        <v>0</v>
      </c>
      <c r="CI41" s="170" t="str">
        <f t="shared" si="45"/>
        <v xml:space="preserve"> </v>
      </c>
      <c r="CK41" s="166">
        <v>7</v>
      </c>
      <c r="CL41" s="225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",(VLOOKUP(CO41,PROTOKOL!$A$1:$E$27,2,FALSE))*CP41)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4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",(VLOOKUP(CX41,PROTOKOL!$A$1:$E$27,2,FALSE))*CY41)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93"/>
        <v xml:space="preserve"> </v>
      </c>
      <c r="DD41" s="169">
        <f t="shared" si="48"/>
        <v>0</v>
      </c>
      <c r="DE41" s="170" t="str">
        <f t="shared" si="49"/>
        <v xml:space="preserve"> </v>
      </c>
      <c r="DG41" s="166">
        <v>7</v>
      </c>
      <c r="DH41" s="225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",(VLOOKUP(DK41,PROTOKOL!$A$1:$E$27,2,FALSE))*DL41)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5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",(VLOOKUP(DT41,PROTOKOL!$A$1:$E$27,2,FALSE))*DU41)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94"/>
        <v xml:space="preserve"> </v>
      </c>
      <c r="DZ41" s="169">
        <f t="shared" si="52"/>
        <v>0</v>
      </c>
      <c r="EA41" s="170" t="str">
        <f t="shared" si="53"/>
        <v xml:space="preserve"> </v>
      </c>
      <c r="EC41" s="166">
        <v>7</v>
      </c>
      <c r="ED41" s="225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",(VLOOKUP(EG41,PROTOKOL!$A$1:$E$27,2,FALSE))*EH41)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5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",(VLOOKUP(EP41,PROTOKOL!$A$1:$E$27,2,FALSE))*EQ41)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95"/>
        <v xml:space="preserve"> </v>
      </c>
      <c r="EV41" s="169">
        <f t="shared" si="56"/>
        <v>0</v>
      </c>
      <c r="EW41" s="170" t="str">
        <f t="shared" si="57"/>
        <v xml:space="preserve"> </v>
      </c>
      <c r="EY41" s="166">
        <v>7</v>
      </c>
      <c r="EZ41" s="225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",(VLOOKUP(FC41,PROTOKOL!$A$1:$E$27,2,FALSE))*FD41)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5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",(VLOOKUP(FL41,PROTOKOL!$A$1:$E$27,2,FALSE))*FM41)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96"/>
        <v xml:space="preserve"> </v>
      </c>
      <c r="FR41" s="169">
        <f t="shared" si="60"/>
        <v>0</v>
      </c>
      <c r="FS41" s="170" t="str">
        <f t="shared" si="61"/>
        <v xml:space="preserve"> </v>
      </c>
      <c r="FU41" s="166">
        <v>7</v>
      </c>
      <c r="FV41" s="225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",(VLOOKUP(FY41,PROTOKOL!$A$1:$E$27,2,FALSE))*FZ41)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6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",(VLOOKUP(GH41,PROTOKOL!$A$1:$E$27,2,FALSE))*GI41)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97"/>
        <v xml:space="preserve"> </v>
      </c>
      <c r="GN41" s="169">
        <f t="shared" si="64"/>
        <v>0</v>
      </c>
      <c r="GO41" s="170" t="str">
        <f t="shared" si="65"/>
        <v xml:space="preserve"> </v>
      </c>
      <c r="GQ41" s="166">
        <v>7</v>
      </c>
      <c r="GR41" s="225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",(VLOOKUP(GU41,PROTOKOL!$A$1:$E$27,2,FALSE))*GV41)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6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",(VLOOKUP(HD41,PROTOKOL!$A$1:$E$27,2,FALSE))*HE41)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98"/>
        <v xml:space="preserve"> </v>
      </c>
      <c r="HJ41" s="169">
        <f t="shared" si="68"/>
        <v>0</v>
      </c>
      <c r="HK41" s="170" t="str">
        <f t="shared" si="69"/>
        <v xml:space="preserve"> </v>
      </c>
      <c r="HM41" s="166">
        <v>7</v>
      </c>
      <c r="HN41" s="225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",(VLOOKUP(HQ41,PROTOKOL!$A$1:$E$27,2,FALSE))*HR41)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7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",(VLOOKUP(HZ41,PROTOKOL!$A$1:$E$27,2,FALSE))*IA41)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99"/>
        <v xml:space="preserve"> </v>
      </c>
      <c r="IF41" s="169">
        <f t="shared" si="72"/>
        <v>0</v>
      </c>
      <c r="IG41" s="170" t="str">
        <f t="shared" si="73"/>
        <v xml:space="preserve"> </v>
      </c>
      <c r="II41" s="166">
        <v>7</v>
      </c>
      <c r="IJ41" s="225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",(VLOOKUP(IM41,PROTOKOL!$A$1:$E$27,2,FALSE))*IN41)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7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",(VLOOKUP(IV41,PROTOKOL!$A$1:$E$27,2,FALSE))*IW41)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00"/>
        <v xml:space="preserve"> </v>
      </c>
      <c r="JB41" s="169">
        <f t="shared" si="76"/>
        <v>0</v>
      </c>
      <c r="JC41" s="170" t="str">
        <f t="shared" si="77"/>
        <v xml:space="preserve"> </v>
      </c>
      <c r="JE41" s="166">
        <v>7</v>
      </c>
      <c r="JF41" s="225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",(VLOOKUP(JI41,PROTOKOL!$A$1:$E$27,2,FALSE))*JJ41)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7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",(VLOOKUP(JR41,PROTOKOL!$A$1:$E$27,2,FALSE))*JS41)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01"/>
        <v xml:space="preserve"> </v>
      </c>
      <c r="JX41" s="169">
        <f t="shared" si="80"/>
        <v>0</v>
      </c>
      <c r="JY41" s="170" t="str">
        <f t="shared" si="81"/>
        <v xml:space="preserve"> </v>
      </c>
      <c r="KA41" s="166">
        <v>7</v>
      </c>
      <c r="KB41" s="225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",(VLOOKUP(KE41,PROTOKOL!$A$1:$E$27,2,FALSE))*KF41)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8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",(VLOOKUP(KN41,PROTOKOL!$A$1:$E$27,2,FALSE))*KO41)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02"/>
        <v xml:space="preserve"> </v>
      </c>
      <c r="KT41" s="169">
        <f t="shared" si="84"/>
        <v>0</v>
      </c>
      <c r="KU41" s="170" t="str">
        <f t="shared" si="85"/>
        <v xml:space="preserve"> </v>
      </c>
      <c r="KW41" s="166">
        <v>7</v>
      </c>
      <c r="KX41" s="225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",(VLOOKUP(LA41,PROTOKOL!$A$1:$E$27,2,FALSE))*LB41)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8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",(VLOOKUP(LJ41,PROTOKOL!$A$1:$E$27,2,FALSE))*LK41)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03"/>
        <v xml:space="preserve"> </v>
      </c>
      <c r="LP41" s="169">
        <f t="shared" si="88"/>
        <v>0</v>
      </c>
      <c r="LQ41" s="170" t="str">
        <f t="shared" si="89"/>
        <v xml:space="preserve"> </v>
      </c>
    </row>
    <row r="42" spans="1:329" ht="13.8">
      <c r="A42" s="166">
        <v>7</v>
      </c>
      <c r="B42" s="226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",(VLOOKUP(E42,PROTOKOL!$A$1:$E$27,2,FALSE))*F42)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3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",(VLOOKUP(N42,PROTOKOL!$A$1:$E$27,2,FALSE))*O42)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31"/>
        <v xml:space="preserve"> </v>
      </c>
      <c r="T42" s="169">
        <f t="shared" si="32"/>
        <v>0</v>
      </c>
      <c r="U42" s="170" t="str">
        <f t="shared" si="33"/>
        <v xml:space="preserve"> </v>
      </c>
      <c r="W42" s="166">
        <v>7</v>
      </c>
      <c r="X42" s="226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",(VLOOKUP(AA42,PROTOKOL!$A$1:$E$27,2,FALSE))*AB42)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3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",(VLOOKUP(AJ42,PROTOKOL!$A$1:$E$27,2,FALSE))*AK42)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90"/>
        <v xml:space="preserve"> </v>
      </c>
      <c r="AP42" s="169">
        <f t="shared" si="36"/>
        <v>0</v>
      </c>
      <c r="AQ42" s="170" t="str">
        <f t="shared" si="37"/>
        <v xml:space="preserve"> </v>
      </c>
      <c r="AS42" s="166">
        <v>7</v>
      </c>
      <c r="AT42" s="226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",(VLOOKUP(AW42,PROTOKOL!$A$1:$E$27,2,FALSE))*AX42)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3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",(VLOOKUP(BF42,PROTOKOL!$A$1:$E$27,2,FALSE))*BG42)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91"/>
        <v xml:space="preserve"> </v>
      </c>
      <c r="BL42" s="169">
        <f t="shared" si="40"/>
        <v>0</v>
      </c>
      <c r="BM42" s="170" t="str">
        <f t="shared" si="41"/>
        <v xml:space="preserve"> </v>
      </c>
      <c r="BO42" s="166">
        <v>7</v>
      </c>
      <c r="BP42" s="226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",(VLOOKUP(BS42,PROTOKOL!$A$1:$E$27,2,FALSE))*BT42)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4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",(VLOOKUP(CB42,PROTOKOL!$A$1:$E$27,2,FALSE))*CC42)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92"/>
        <v xml:space="preserve"> </v>
      </c>
      <c r="CH42" s="169">
        <f t="shared" si="44"/>
        <v>0</v>
      </c>
      <c r="CI42" s="170" t="str">
        <f t="shared" si="45"/>
        <v xml:space="preserve"> </v>
      </c>
      <c r="CK42" s="166">
        <v>7</v>
      </c>
      <c r="CL42" s="226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",(VLOOKUP(CO42,PROTOKOL!$A$1:$E$27,2,FALSE))*CP42)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4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",(VLOOKUP(CX42,PROTOKOL!$A$1:$E$27,2,FALSE))*CY42)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93"/>
        <v xml:space="preserve"> </v>
      </c>
      <c r="DD42" s="169">
        <f t="shared" si="48"/>
        <v>0</v>
      </c>
      <c r="DE42" s="170" t="str">
        <f t="shared" si="49"/>
        <v xml:space="preserve"> </v>
      </c>
      <c r="DG42" s="166">
        <v>7</v>
      </c>
      <c r="DH42" s="226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",(VLOOKUP(DK42,PROTOKOL!$A$1:$E$27,2,FALSE))*DL42)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5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",(VLOOKUP(DT42,PROTOKOL!$A$1:$E$27,2,FALSE))*DU42)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94"/>
        <v xml:space="preserve"> </v>
      </c>
      <c r="DZ42" s="169">
        <f t="shared" si="52"/>
        <v>0</v>
      </c>
      <c r="EA42" s="170" t="str">
        <f t="shared" si="53"/>
        <v xml:space="preserve"> </v>
      </c>
      <c r="EC42" s="166">
        <v>7</v>
      </c>
      <c r="ED42" s="226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",(VLOOKUP(EG42,PROTOKOL!$A$1:$E$27,2,FALSE))*EH42)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5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",(VLOOKUP(EP42,PROTOKOL!$A$1:$E$27,2,FALSE))*EQ42)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95"/>
        <v xml:space="preserve"> </v>
      </c>
      <c r="EV42" s="169">
        <f t="shared" si="56"/>
        <v>0</v>
      </c>
      <c r="EW42" s="170" t="str">
        <f t="shared" si="57"/>
        <v xml:space="preserve"> </v>
      </c>
      <c r="EY42" s="166">
        <v>7</v>
      </c>
      <c r="EZ42" s="226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",(VLOOKUP(FC42,PROTOKOL!$A$1:$E$27,2,FALSE))*FD42)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5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",(VLOOKUP(FL42,PROTOKOL!$A$1:$E$27,2,FALSE))*FM42)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96"/>
        <v xml:space="preserve"> </v>
      </c>
      <c r="FR42" s="169">
        <f t="shared" si="60"/>
        <v>0</v>
      </c>
      <c r="FS42" s="170" t="str">
        <f t="shared" si="61"/>
        <v xml:space="preserve"> </v>
      </c>
      <c r="FU42" s="166">
        <v>7</v>
      </c>
      <c r="FV42" s="226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",(VLOOKUP(FY42,PROTOKOL!$A$1:$E$27,2,FALSE))*FZ42)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6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",(VLOOKUP(GH42,PROTOKOL!$A$1:$E$27,2,FALSE))*GI42)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97"/>
        <v xml:space="preserve"> </v>
      </c>
      <c r="GN42" s="169">
        <f t="shared" si="64"/>
        <v>0</v>
      </c>
      <c r="GO42" s="170" t="str">
        <f t="shared" si="65"/>
        <v xml:space="preserve"> </v>
      </c>
      <c r="GQ42" s="166">
        <v>7</v>
      </c>
      <c r="GR42" s="226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",(VLOOKUP(GU42,PROTOKOL!$A$1:$E$27,2,FALSE))*GV42)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6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",(VLOOKUP(HD42,PROTOKOL!$A$1:$E$27,2,FALSE))*HE42)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98"/>
        <v xml:space="preserve"> </v>
      </c>
      <c r="HJ42" s="169">
        <f t="shared" si="68"/>
        <v>0</v>
      </c>
      <c r="HK42" s="170" t="str">
        <f t="shared" si="69"/>
        <v xml:space="preserve"> </v>
      </c>
      <c r="HM42" s="166">
        <v>7</v>
      </c>
      <c r="HN42" s="226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",(VLOOKUP(HQ42,PROTOKOL!$A$1:$E$27,2,FALSE))*HR42)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7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",(VLOOKUP(HZ42,PROTOKOL!$A$1:$E$27,2,FALSE))*IA42)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99"/>
        <v xml:space="preserve"> </v>
      </c>
      <c r="IF42" s="169">
        <f t="shared" si="72"/>
        <v>0</v>
      </c>
      <c r="IG42" s="170" t="str">
        <f t="shared" si="73"/>
        <v xml:space="preserve"> </v>
      </c>
      <c r="II42" s="166">
        <v>7</v>
      </c>
      <c r="IJ42" s="226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",(VLOOKUP(IM42,PROTOKOL!$A$1:$E$27,2,FALSE))*IN42)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7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",(VLOOKUP(IV42,PROTOKOL!$A$1:$E$27,2,FALSE))*IW42)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00"/>
        <v xml:space="preserve"> </v>
      </c>
      <c r="JB42" s="169">
        <f t="shared" si="76"/>
        <v>0</v>
      </c>
      <c r="JC42" s="170" t="str">
        <f t="shared" si="77"/>
        <v xml:space="preserve"> </v>
      </c>
      <c r="JE42" s="166">
        <v>7</v>
      </c>
      <c r="JF42" s="226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",(VLOOKUP(JI42,PROTOKOL!$A$1:$E$27,2,FALSE))*JJ42)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7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",(VLOOKUP(JR42,PROTOKOL!$A$1:$E$27,2,FALSE))*JS42)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01"/>
        <v xml:space="preserve"> </v>
      </c>
      <c r="JX42" s="169">
        <f t="shared" si="80"/>
        <v>0</v>
      </c>
      <c r="JY42" s="170" t="str">
        <f t="shared" si="81"/>
        <v xml:space="preserve"> </v>
      </c>
      <c r="KA42" s="166">
        <v>7</v>
      </c>
      <c r="KB42" s="226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",(VLOOKUP(KE42,PROTOKOL!$A$1:$E$27,2,FALSE))*KF42)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8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",(VLOOKUP(KN42,PROTOKOL!$A$1:$E$27,2,FALSE))*KO42)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02"/>
        <v xml:space="preserve"> </v>
      </c>
      <c r="KT42" s="169">
        <f t="shared" si="84"/>
        <v>0</v>
      </c>
      <c r="KU42" s="170" t="str">
        <f t="shared" si="85"/>
        <v xml:space="preserve"> </v>
      </c>
      <c r="KW42" s="166">
        <v>7</v>
      </c>
      <c r="KX42" s="226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",(VLOOKUP(LA42,PROTOKOL!$A$1:$E$27,2,FALSE))*LB42)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8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",(VLOOKUP(LJ42,PROTOKOL!$A$1:$E$27,2,FALSE))*LK42)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03"/>
        <v xml:space="preserve"> </v>
      </c>
      <c r="LP42" s="169">
        <f t="shared" si="88"/>
        <v>0</v>
      </c>
      <c r="LQ42" s="170" t="str">
        <f t="shared" si="89"/>
        <v xml:space="preserve"> </v>
      </c>
    </row>
    <row r="43" spans="1:329" ht="13.8">
      <c r="A43" s="166">
        <v>7</v>
      </c>
      <c r="B43" s="227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",(VLOOKUP(E43,PROTOKOL!$A$1:$E$27,2,FALSE))*F43)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3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",(VLOOKUP(N43,PROTOKOL!$A$1:$E$27,2,FALSE))*O43)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31"/>
        <v xml:space="preserve"> </v>
      </c>
      <c r="T43" s="169">
        <f t="shared" si="32"/>
        <v>0</v>
      </c>
      <c r="U43" s="170" t="str">
        <f t="shared" si="33"/>
        <v xml:space="preserve"> </v>
      </c>
      <c r="W43" s="166">
        <v>7</v>
      </c>
      <c r="X43" s="227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",(VLOOKUP(AA43,PROTOKOL!$A$1:$E$27,2,FALSE))*AB43)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3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",(VLOOKUP(AJ43,PROTOKOL!$A$1:$E$27,2,FALSE))*AK43)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90"/>
        <v xml:space="preserve"> </v>
      </c>
      <c r="AP43" s="169">
        <f t="shared" si="36"/>
        <v>0</v>
      </c>
      <c r="AQ43" s="170" t="str">
        <f t="shared" si="37"/>
        <v xml:space="preserve"> </v>
      </c>
      <c r="AS43" s="166">
        <v>7</v>
      </c>
      <c r="AT43" s="227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",(VLOOKUP(AW43,PROTOKOL!$A$1:$E$27,2,FALSE))*AX43)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3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",(VLOOKUP(BF43,PROTOKOL!$A$1:$E$27,2,FALSE))*BG43)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91"/>
        <v xml:space="preserve"> </v>
      </c>
      <c r="BL43" s="169">
        <f t="shared" si="40"/>
        <v>0</v>
      </c>
      <c r="BM43" s="170" t="str">
        <f t="shared" si="41"/>
        <v xml:space="preserve"> </v>
      </c>
      <c r="BO43" s="166">
        <v>7</v>
      </c>
      <c r="BP43" s="227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",(VLOOKUP(BS43,PROTOKOL!$A$1:$E$27,2,FALSE))*BT43)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4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",(VLOOKUP(CB43,PROTOKOL!$A$1:$E$27,2,FALSE))*CC43)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92"/>
        <v xml:space="preserve"> </v>
      </c>
      <c r="CH43" s="169">
        <f t="shared" si="44"/>
        <v>0</v>
      </c>
      <c r="CI43" s="170" t="str">
        <f t="shared" si="45"/>
        <v xml:space="preserve"> </v>
      </c>
      <c r="CK43" s="166">
        <v>7</v>
      </c>
      <c r="CL43" s="227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",(VLOOKUP(CO43,PROTOKOL!$A$1:$E$27,2,FALSE))*CP43)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4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",(VLOOKUP(CX43,PROTOKOL!$A$1:$E$27,2,FALSE))*CY43)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93"/>
        <v xml:space="preserve"> </v>
      </c>
      <c r="DD43" s="169">
        <f t="shared" si="48"/>
        <v>0</v>
      </c>
      <c r="DE43" s="170" t="str">
        <f t="shared" si="49"/>
        <v xml:space="preserve"> </v>
      </c>
      <c r="DG43" s="166">
        <v>7</v>
      </c>
      <c r="DH43" s="227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",(VLOOKUP(DK43,PROTOKOL!$A$1:$E$27,2,FALSE))*DL43)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5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",(VLOOKUP(DT43,PROTOKOL!$A$1:$E$27,2,FALSE))*DU43)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94"/>
        <v xml:space="preserve"> </v>
      </c>
      <c r="DZ43" s="169">
        <f t="shared" si="52"/>
        <v>0</v>
      </c>
      <c r="EA43" s="170" t="str">
        <f t="shared" si="53"/>
        <v xml:space="preserve"> </v>
      </c>
      <c r="EC43" s="166">
        <v>7</v>
      </c>
      <c r="ED43" s="227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",(VLOOKUP(EG43,PROTOKOL!$A$1:$E$27,2,FALSE))*EH43)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5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",(VLOOKUP(EP43,PROTOKOL!$A$1:$E$27,2,FALSE))*EQ43)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95"/>
        <v xml:space="preserve"> </v>
      </c>
      <c r="EV43" s="169">
        <f t="shared" si="56"/>
        <v>0</v>
      </c>
      <c r="EW43" s="170" t="str">
        <f t="shared" si="57"/>
        <v xml:space="preserve"> </v>
      </c>
      <c r="EY43" s="166">
        <v>7</v>
      </c>
      <c r="EZ43" s="227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",(VLOOKUP(FC43,PROTOKOL!$A$1:$E$27,2,FALSE))*FD43)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5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",(VLOOKUP(FL43,PROTOKOL!$A$1:$E$27,2,FALSE))*FM43)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96"/>
        <v xml:space="preserve"> </v>
      </c>
      <c r="FR43" s="169">
        <f t="shared" si="60"/>
        <v>0</v>
      </c>
      <c r="FS43" s="170" t="str">
        <f t="shared" si="61"/>
        <v xml:space="preserve"> </v>
      </c>
      <c r="FU43" s="166">
        <v>7</v>
      </c>
      <c r="FV43" s="227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",(VLOOKUP(FY43,PROTOKOL!$A$1:$E$27,2,FALSE))*FZ43)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6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",(VLOOKUP(GH43,PROTOKOL!$A$1:$E$27,2,FALSE))*GI43)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97"/>
        <v xml:space="preserve"> </v>
      </c>
      <c r="GN43" s="169">
        <f t="shared" si="64"/>
        <v>0</v>
      </c>
      <c r="GO43" s="170" t="str">
        <f t="shared" si="65"/>
        <v xml:space="preserve"> </v>
      </c>
      <c r="GQ43" s="166">
        <v>7</v>
      </c>
      <c r="GR43" s="227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",(VLOOKUP(GU43,PROTOKOL!$A$1:$E$27,2,FALSE))*GV43)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6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",(VLOOKUP(HD43,PROTOKOL!$A$1:$E$27,2,FALSE))*HE43)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98"/>
        <v xml:space="preserve"> </v>
      </c>
      <c r="HJ43" s="169">
        <f t="shared" si="68"/>
        <v>0</v>
      </c>
      <c r="HK43" s="170" t="str">
        <f t="shared" si="69"/>
        <v xml:space="preserve"> </v>
      </c>
      <c r="HM43" s="166">
        <v>7</v>
      </c>
      <c r="HN43" s="227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",(VLOOKUP(HQ43,PROTOKOL!$A$1:$E$27,2,FALSE))*HR43)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7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",(VLOOKUP(HZ43,PROTOKOL!$A$1:$E$27,2,FALSE))*IA43)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99"/>
        <v xml:space="preserve"> </v>
      </c>
      <c r="IF43" s="169">
        <f t="shared" si="72"/>
        <v>0</v>
      </c>
      <c r="IG43" s="170" t="str">
        <f t="shared" si="73"/>
        <v xml:space="preserve"> </v>
      </c>
      <c r="II43" s="166">
        <v>7</v>
      </c>
      <c r="IJ43" s="227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",(VLOOKUP(IM43,PROTOKOL!$A$1:$E$27,2,FALSE))*IN43)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7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",(VLOOKUP(IV43,PROTOKOL!$A$1:$E$27,2,FALSE))*IW43)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00"/>
        <v xml:space="preserve"> </v>
      </c>
      <c r="JB43" s="169">
        <f t="shared" si="76"/>
        <v>0</v>
      </c>
      <c r="JC43" s="170" t="str">
        <f t="shared" si="77"/>
        <v xml:space="preserve"> </v>
      </c>
      <c r="JE43" s="166">
        <v>7</v>
      </c>
      <c r="JF43" s="227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",(VLOOKUP(JI43,PROTOKOL!$A$1:$E$27,2,FALSE))*JJ43)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7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",(VLOOKUP(JR43,PROTOKOL!$A$1:$E$27,2,FALSE))*JS43)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01"/>
        <v xml:space="preserve"> </v>
      </c>
      <c r="JX43" s="169">
        <f t="shared" si="80"/>
        <v>0</v>
      </c>
      <c r="JY43" s="170" t="str">
        <f t="shared" si="81"/>
        <v xml:space="preserve"> </v>
      </c>
      <c r="KA43" s="166">
        <v>7</v>
      </c>
      <c r="KB43" s="227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",(VLOOKUP(KE43,PROTOKOL!$A$1:$E$27,2,FALSE))*KF43)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8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",(VLOOKUP(KN43,PROTOKOL!$A$1:$E$27,2,FALSE))*KO43)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02"/>
        <v xml:space="preserve"> </v>
      </c>
      <c r="KT43" s="169">
        <f t="shared" si="84"/>
        <v>0</v>
      </c>
      <c r="KU43" s="170" t="str">
        <f t="shared" si="85"/>
        <v xml:space="preserve"> </v>
      </c>
      <c r="KW43" s="166">
        <v>7</v>
      </c>
      <c r="KX43" s="227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",(VLOOKUP(LA43,PROTOKOL!$A$1:$E$27,2,FALSE))*LB43)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8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",(VLOOKUP(LJ43,PROTOKOL!$A$1:$E$27,2,FALSE))*LK43)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03"/>
        <v xml:space="preserve"> </v>
      </c>
      <c r="LP43" s="169">
        <f t="shared" si="88"/>
        <v>0</v>
      </c>
      <c r="LQ43" s="170" t="str">
        <f t="shared" si="89"/>
        <v xml:space="preserve"> </v>
      </c>
    </row>
    <row r="44" spans="1:329" ht="13.8">
      <c r="A44" s="166">
        <v>8</v>
      </c>
      <c r="B44" s="225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",(VLOOKUP(E44,PROTOKOL!$A$1:$E$27,2,FALSE))*F44)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3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",(VLOOKUP(N44,PROTOKOL!$A$1:$E$27,2,FALSE))*O44)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31"/>
        <v xml:space="preserve"> </v>
      </c>
      <c r="T44" s="169">
        <f t="shared" si="32"/>
        <v>0</v>
      </c>
      <c r="U44" s="170" t="str">
        <f t="shared" si="33"/>
        <v xml:space="preserve"> </v>
      </c>
      <c r="W44" s="166">
        <v>8</v>
      </c>
      <c r="X44" s="225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",(VLOOKUP(AA44,PROTOKOL!$A$1:$E$27,2,FALSE))*AB44)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3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",(VLOOKUP(AJ44,PROTOKOL!$A$1:$E$27,2,FALSE))*AK44)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90"/>
        <v xml:space="preserve"> </v>
      </c>
      <c r="AP44" s="169">
        <f t="shared" si="36"/>
        <v>0</v>
      </c>
      <c r="AQ44" s="170" t="str">
        <f t="shared" si="37"/>
        <v xml:space="preserve"> </v>
      </c>
      <c r="AS44" s="166">
        <v>8</v>
      </c>
      <c r="AT44" s="225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",(VLOOKUP(AW44,PROTOKOL!$A$1:$E$27,2,FALSE))*AX44)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3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",(VLOOKUP(BF44,PROTOKOL!$A$1:$E$27,2,FALSE))*BG44)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91"/>
        <v xml:space="preserve"> </v>
      </c>
      <c r="BL44" s="169">
        <f t="shared" si="40"/>
        <v>0</v>
      </c>
      <c r="BM44" s="170" t="str">
        <f t="shared" si="41"/>
        <v xml:space="preserve"> </v>
      </c>
      <c r="BO44" s="166">
        <v>8</v>
      </c>
      <c r="BP44" s="225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",(VLOOKUP(BS44,PROTOKOL!$A$1:$E$27,2,FALSE))*BT44)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4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",(VLOOKUP(CB44,PROTOKOL!$A$1:$E$27,2,FALSE))*CC44)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92"/>
        <v xml:space="preserve"> </v>
      </c>
      <c r="CH44" s="169">
        <f t="shared" si="44"/>
        <v>0</v>
      </c>
      <c r="CI44" s="170" t="str">
        <f t="shared" si="45"/>
        <v xml:space="preserve"> </v>
      </c>
      <c r="CK44" s="166">
        <v>8</v>
      </c>
      <c r="CL44" s="225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",(VLOOKUP(CO44,PROTOKOL!$A$1:$E$27,2,FALSE))*CP44)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4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",(VLOOKUP(CX44,PROTOKOL!$A$1:$E$27,2,FALSE))*CY44)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93"/>
        <v xml:space="preserve"> </v>
      </c>
      <c r="DD44" s="169">
        <f t="shared" si="48"/>
        <v>0</v>
      </c>
      <c r="DE44" s="170" t="str">
        <f t="shared" si="49"/>
        <v xml:space="preserve"> </v>
      </c>
      <c r="DG44" s="166">
        <v>8</v>
      </c>
      <c r="DH44" s="225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",(VLOOKUP(DK44,PROTOKOL!$A$1:$E$27,2,FALSE))*DL44)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5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",(VLOOKUP(DT44,PROTOKOL!$A$1:$E$27,2,FALSE))*DU44)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94"/>
        <v xml:space="preserve"> </v>
      </c>
      <c r="DZ44" s="169">
        <f t="shared" si="52"/>
        <v>0</v>
      </c>
      <c r="EA44" s="170" t="str">
        <f t="shared" si="53"/>
        <v xml:space="preserve"> </v>
      </c>
      <c r="EC44" s="166">
        <v>8</v>
      </c>
      <c r="ED44" s="225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",(VLOOKUP(EG44,PROTOKOL!$A$1:$E$27,2,FALSE))*EH44)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5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",(VLOOKUP(EP44,PROTOKOL!$A$1:$E$27,2,FALSE))*EQ44)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95"/>
        <v xml:space="preserve"> </v>
      </c>
      <c r="EV44" s="169">
        <f t="shared" si="56"/>
        <v>0</v>
      </c>
      <c r="EW44" s="170" t="str">
        <f t="shared" si="57"/>
        <v xml:space="preserve"> </v>
      </c>
      <c r="EY44" s="166">
        <v>8</v>
      </c>
      <c r="EZ44" s="225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",(VLOOKUP(FC44,PROTOKOL!$A$1:$E$27,2,FALSE))*FD44)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5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",(VLOOKUP(FL44,PROTOKOL!$A$1:$E$27,2,FALSE))*FM44)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96"/>
        <v xml:space="preserve"> </v>
      </c>
      <c r="FR44" s="169">
        <f t="shared" si="60"/>
        <v>0</v>
      </c>
      <c r="FS44" s="170" t="str">
        <f t="shared" si="61"/>
        <v xml:space="preserve"> </v>
      </c>
      <c r="FU44" s="166">
        <v>8</v>
      </c>
      <c r="FV44" s="225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",(VLOOKUP(FY44,PROTOKOL!$A$1:$E$27,2,FALSE))*FZ44)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6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",(VLOOKUP(GH44,PROTOKOL!$A$1:$E$27,2,FALSE))*GI44)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97"/>
        <v xml:space="preserve"> </v>
      </c>
      <c r="GN44" s="169">
        <f t="shared" si="64"/>
        <v>0</v>
      </c>
      <c r="GO44" s="170" t="str">
        <f t="shared" si="65"/>
        <v xml:space="preserve"> </v>
      </c>
      <c r="GQ44" s="166">
        <v>8</v>
      </c>
      <c r="GR44" s="225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",(VLOOKUP(GU44,PROTOKOL!$A$1:$E$27,2,FALSE))*GV44)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6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",(VLOOKUP(HD44,PROTOKOL!$A$1:$E$27,2,FALSE))*HE44)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98"/>
        <v xml:space="preserve"> </v>
      </c>
      <c r="HJ44" s="169">
        <f t="shared" si="68"/>
        <v>0</v>
      </c>
      <c r="HK44" s="170" t="str">
        <f t="shared" si="69"/>
        <v xml:space="preserve"> </v>
      </c>
      <c r="HM44" s="166">
        <v>8</v>
      </c>
      <c r="HN44" s="225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",(VLOOKUP(HQ44,PROTOKOL!$A$1:$E$27,2,FALSE))*HR44)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7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",(VLOOKUP(HZ44,PROTOKOL!$A$1:$E$27,2,FALSE))*IA44)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99"/>
        <v xml:space="preserve"> </v>
      </c>
      <c r="IF44" s="169">
        <f t="shared" si="72"/>
        <v>0</v>
      </c>
      <c r="IG44" s="170" t="str">
        <f t="shared" si="73"/>
        <v xml:space="preserve"> </v>
      </c>
      <c r="II44" s="166">
        <v>8</v>
      </c>
      <c r="IJ44" s="225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",(VLOOKUP(IM44,PROTOKOL!$A$1:$E$27,2,FALSE))*IN44)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7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",(VLOOKUP(IV44,PROTOKOL!$A$1:$E$27,2,FALSE))*IW44)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00"/>
        <v xml:space="preserve"> </v>
      </c>
      <c r="JB44" s="169">
        <f t="shared" si="76"/>
        <v>0</v>
      </c>
      <c r="JC44" s="170" t="str">
        <f t="shared" si="77"/>
        <v xml:space="preserve"> </v>
      </c>
      <c r="JE44" s="166">
        <v>8</v>
      </c>
      <c r="JF44" s="225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",(VLOOKUP(JI44,PROTOKOL!$A$1:$E$27,2,FALSE))*JJ44)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7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",(VLOOKUP(JR44,PROTOKOL!$A$1:$E$27,2,FALSE))*JS44)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01"/>
        <v xml:space="preserve"> </v>
      </c>
      <c r="JX44" s="169">
        <f t="shared" si="80"/>
        <v>0</v>
      </c>
      <c r="JY44" s="170" t="str">
        <f t="shared" si="81"/>
        <v xml:space="preserve"> </v>
      </c>
      <c r="KA44" s="166">
        <v>8</v>
      </c>
      <c r="KB44" s="225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",(VLOOKUP(KE44,PROTOKOL!$A$1:$E$27,2,FALSE))*KF44)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8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",(VLOOKUP(KN44,PROTOKOL!$A$1:$E$27,2,FALSE))*KO44)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02"/>
        <v xml:space="preserve"> </v>
      </c>
      <c r="KT44" s="169">
        <f t="shared" si="84"/>
        <v>0</v>
      </c>
      <c r="KU44" s="170" t="str">
        <f t="shared" si="85"/>
        <v xml:space="preserve"> </v>
      </c>
      <c r="KW44" s="166">
        <v>8</v>
      </c>
      <c r="KX44" s="225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",(VLOOKUP(LA44,PROTOKOL!$A$1:$E$27,2,FALSE))*LB44)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8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",(VLOOKUP(LJ44,PROTOKOL!$A$1:$E$27,2,FALSE))*LK44)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03"/>
        <v xml:space="preserve"> </v>
      </c>
      <c r="LP44" s="169">
        <f t="shared" si="88"/>
        <v>0</v>
      </c>
      <c r="LQ44" s="170" t="str">
        <f t="shared" si="89"/>
        <v xml:space="preserve"> </v>
      </c>
    </row>
    <row r="45" spans="1:329" ht="13.8">
      <c r="A45" s="166">
        <v>8</v>
      </c>
      <c r="B45" s="226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",(VLOOKUP(E45,PROTOKOL!$A$1:$E$27,2,FALSE))*F45)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3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",(VLOOKUP(N45,PROTOKOL!$A$1:$E$27,2,FALSE))*O45)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31"/>
        <v xml:space="preserve"> </v>
      </c>
      <c r="T45" s="169">
        <f t="shared" si="32"/>
        <v>0</v>
      </c>
      <c r="U45" s="170" t="str">
        <f t="shared" si="33"/>
        <v xml:space="preserve"> </v>
      </c>
      <c r="W45" s="166">
        <v>8</v>
      </c>
      <c r="X45" s="226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",(VLOOKUP(AA45,PROTOKOL!$A$1:$E$27,2,FALSE))*AB45)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3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",(VLOOKUP(AJ45,PROTOKOL!$A$1:$E$27,2,FALSE))*AK45)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90"/>
        <v xml:space="preserve"> </v>
      </c>
      <c r="AP45" s="169">
        <f t="shared" si="36"/>
        <v>0</v>
      </c>
      <c r="AQ45" s="170" t="str">
        <f t="shared" si="37"/>
        <v xml:space="preserve"> </v>
      </c>
      <c r="AS45" s="166">
        <v>8</v>
      </c>
      <c r="AT45" s="226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",(VLOOKUP(AW45,PROTOKOL!$A$1:$E$27,2,FALSE))*AX45)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3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",(VLOOKUP(BF45,PROTOKOL!$A$1:$E$27,2,FALSE))*BG45)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91"/>
        <v xml:space="preserve"> </v>
      </c>
      <c r="BL45" s="169">
        <f t="shared" si="40"/>
        <v>0</v>
      </c>
      <c r="BM45" s="170" t="str">
        <f t="shared" si="41"/>
        <v xml:space="preserve"> </v>
      </c>
      <c r="BO45" s="166">
        <v>8</v>
      </c>
      <c r="BP45" s="226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",(VLOOKUP(BS45,PROTOKOL!$A$1:$E$27,2,FALSE))*BT45)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4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",(VLOOKUP(CB45,PROTOKOL!$A$1:$E$27,2,FALSE))*CC45)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92"/>
        <v xml:space="preserve"> </v>
      </c>
      <c r="CH45" s="169">
        <f t="shared" si="44"/>
        <v>0</v>
      </c>
      <c r="CI45" s="170" t="str">
        <f t="shared" si="45"/>
        <v xml:space="preserve"> </v>
      </c>
      <c r="CK45" s="166">
        <v>8</v>
      </c>
      <c r="CL45" s="226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",(VLOOKUP(CO45,PROTOKOL!$A$1:$E$27,2,FALSE))*CP45)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4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",(VLOOKUP(CX45,PROTOKOL!$A$1:$E$27,2,FALSE))*CY45)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93"/>
        <v xml:space="preserve"> </v>
      </c>
      <c r="DD45" s="169">
        <f t="shared" si="48"/>
        <v>0</v>
      </c>
      <c r="DE45" s="170" t="str">
        <f t="shared" si="49"/>
        <v xml:space="preserve"> </v>
      </c>
      <c r="DG45" s="166">
        <v>8</v>
      </c>
      <c r="DH45" s="226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",(VLOOKUP(DK45,PROTOKOL!$A$1:$E$27,2,FALSE))*DL45)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5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",(VLOOKUP(DT45,PROTOKOL!$A$1:$E$27,2,FALSE))*DU45)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94"/>
        <v xml:space="preserve"> </v>
      </c>
      <c r="DZ45" s="169">
        <f t="shared" si="52"/>
        <v>0</v>
      </c>
      <c r="EA45" s="170" t="str">
        <f t="shared" si="53"/>
        <v xml:space="preserve"> </v>
      </c>
      <c r="EC45" s="166">
        <v>8</v>
      </c>
      <c r="ED45" s="226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",(VLOOKUP(EG45,PROTOKOL!$A$1:$E$27,2,FALSE))*EH45)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5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",(VLOOKUP(EP45,PROTOKOL!$A$1:$E$27,2,FALSE))*EQ45)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95"/>
        <v xml:space="preserve"> </v>
      </c>
      <c r="EV45" s="169">
        <f t="shared" si="56"/>
        <v>0</v>
      </c>
      <c r="EW45" s="170" t="str">
        <f t="shared" si="57"/>
        <v xml:space="preserve"> </v>
      </c>
      <c r="EY45" s="166">
        <v>8</v>
      </c>
      <c r="EZ45" s="226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",(VLOOKUP(FC45,PROTOKOL!$A$1:$E$27,2,FALSE))*FD45)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5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",(VLOOKUP(FL45,PROTOKOL!$A$1:$E$27,2,FALSE))*FM45)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96"/>
        <v xml:space="preserve"> </v>
      </c>
      <c r="FR45" s="169">
        <f t="shared" si="60"/>
        <v>0</v>
      </c>
      <c r="FS45" s="170" t="str">
        <f t="shared" si="61"/>
        <v xml:space="preserve"> </v>
      </c>
      <c r="FU45" s="166">
        <v>8</v>
      </c>
      <c r="FV45" s="226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",(VLOOKUP(FY45,PROTOKOL!$A$1:$E$27,2,FALSE))*FZ45)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6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",(VLOOKUP(GH45,PROTOKOL!$A$1:$E$27,2,FALSE))*GI45)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97"/>
        <v xml:space="preserve"> </v>
      </c>
      <c r="GN45" s="169">
        <f t="shared" si="64"/>
        <v>0</v>
      </c>
      <c r="GO45" s="170" t="str">
        <f t="shared" si="65"/>
        <v xml:space="preserve"> </v>
      </c>
      <c r="GQ45" s="166">
        <v>8</v>
      </c>
      <c r="GR45" s="226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",(VLOOKUP(GU45,PROTOKOL!$A$1:$E$27,2,FALSE))*GV45)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6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",(VLOOKUP(HD45,PROTOKOL!$A$1:$E$27,2,FALSE))*HE45)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98"/>
        <v xml:space="preserve"> </v>
      </c>
      <c r="HJ45" s="169">
        <f t="shared" si="68"/>
        <v>0</v>
      </c>
      <c r="HK45" s="170" t="str">
        <f t="shared" si="69"/>
        <v xml:space="preserve"> </v>
      </c>
      <c r="HM45" s="166">
        <v>8</v>
      </c>
      <c r="HN45" s="226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",(VLOOKUP(HQ45,PROTOKOL!$A$1:$E$27,2,FALSE))*HR45)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7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",(VLOOKUP(HZ45,PROTOKOL!$A$1:$E$27,2,FALSE))*IA45)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99"/>
        <v xml:space="preserve"> </v>
      </c>
      <c r="IF45" s="169">
        <f t="shared" si="72"/>
        <v>0</v>
      </c>
      <c r="IG45" s="170" t="str">
        <f t="shared" si="73"/>
        <v xml:space="preserve"> </v>
      </c>
      <c r="II45" s="166">
        <v>8</v>
      </c>
      <c r="IJ45" s="226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",(VLOOKUP(IM45,PROTOKOL!$A$1:$E$27,2,FALSE))*IN45)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7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",(VLOOKUP(IV45,PROTOKOL!$A$1:$E$27,2,FALSE))*IW45)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00"/>
        <v xml:space="preserve"> </v>
      </c>
      <c r="JB45" s="169">
        <f t="shared" si="76"/>
        <v>0</v>
      </c>
      <c r="JC45" s="170" t="str">
        <f t="shared" si="77"/>
        <v xml:space="preserve"> </v>
      </c>
      <c r="JE45" s="166">
        <v>8</v>
      </c>
      <c r="JF45" s="226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",(VLOOKUP(JI45,PROTOKOL!$A$1:$E$27,2,FALSE))*JJ45)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7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",(VLOOKUP(JR45,PROTOKOL!$A$1:$E$27,2,FALSE))*JS45)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01"/>
        <v xml:space="preserve"> </v>
      </c>
      <c r="JX45" s="169">
        <f t="shared" si="80"/>
        <v>0</v>
      </c>
      <c r="JY45" s="170" t="str">
        <f t="shared" si="81"/>
        <v xml:space="preserve"> </v>
      </c>
      <c r="KA45" s="166">
        <v>8</v>
      </c>
      <c r="KB45" s="226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",(VLOOKUP(KE45,PROTOKOL!$A$1:$E$27,2,FALSE))*KF45)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8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",(VLOOKUP(KN45,PROTOKOL!$A$1:$E$27,2,FALSE))*KO45)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02"/>
        <v xml:space="preserve"> </v>
      </c>
      <c r="KT45" s="169">
        <f t="shared" si="84"/>
        <v>0</v>
      </c>
      <c r="KU45" s="170" t="str">
        <f t="shared" si="85"/>
        <v xml:space="preserve"> </v>
      </c>
      <c r="KW45" s="166">
        <v>8</v>
      </c>
      <c r="KX45" s="226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",(VLOOKUP(LA45,PROTOKOL!$A$1:$E$27,2,FALSE))*LB45)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8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",(VLOOKUP(LJ45,PROTOKOL!$A$1:$E$27,2,FALSE))*LK45)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03"/>
        <v xml:space="preserve"> </v>
      </c>
      <c r="LP45" s="169">
        <f t="shared" si="88"/>
        <v>0</v>
      </c>
      <c r="LQ45" s="170" t="str">
        <f t="shared" si="89"/>
        <v xml:space="preserve"> </v>
      </c>
    </row>
    <row r="46" spans="1:329" ht="13.8">
      <c r="A46" s="166">
        <v>8</v>
      </c>
      <c r="B46" s="227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",(VLOOKUP(E46,PROTOKOL!$A$1:$E$27,2,FALSE))*F46)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3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",(VLOOKUP(N46,PROTOKOL!$A$1:$E$27,2,FALSE))*O46)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31"/>
        <v xml:space="preserve"> </v>
      </c>
      <c r="T46" s="169">
        <f t="shared" si="32"/>
        <v>0</v>
      </c>
      <c r="U46" s="170" t="str">
        <f t="shared" si="33"/>
        <v xml:space="preserve"> </v>
      </c>
      <c r="W46" s="166">
        <v>8</v>
      </c>
      <c r="X46" s="227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",(VLOOKUP(AA46,PROTOKOL!$A$1:$E$27,2,FALSE))*AB46)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3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",(VLOOKUP(AJ46,PROTOKOL!$A$1:$E$27,2,FALSE))*AK46)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90"/>
        <v xml:space="preserve"> </v>
      </c>
      <c r="AP46" s="169">
        <f t="shared" si="36"/>
        <v>0</v>
      </c>
      <c r="AQ46" s="170" t="str">
        <f t="shared" si="37"/>
        <v xml:space="preserve"> </v>
      </c>
      <c r="AS46" s="166">
        <v>8</v>
      </c>
      <c r="AT46" s="227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",(VLOOKUP(AW46,PROTOKOL!$A$1:$E$27,2,FALSE))*AX46)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3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",(VLOOKUP(BF46,PROTOKOL!$A$1:$E$27,2,FALSE))*BG46)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91"/>
        <v xml:space="preserve"> </v>
      </c>
      <c r="BL46" s="169">
        <f t="shared" si="40"/>
        <v>0</v>
      </c>
      <c r="BM46" s="170" t="str">
        <f t="shared" si="41"/>
        <v xml:space="preserve"> </v>
      </c>
      <c r="BO46" s="166">
        <v>8</v>
      </c>
      <c r="BP46" s="227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",(VLOOKUP(BS46,PROTOKOL!$A$1:$E$27,2,FALSE))*BT46)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4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",(VLOOKUP(CB46,PROTOKOL!$A$1:$E$27,2,FALSE))*CC46)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92"/>
        <v xml:space="preserve"> </v>
      </c>
      <c r="CH46" s="169">
        <f t="shared" si="44"/>
        <v>0</v>
      </c>
      <c r="CI46" s="170" t="str">
        <f t="shared" si="45"/>
        <v xml:space="preserve"> </v>
      </c>
      <c r="CK46" s="166">
        <v>8</v>
      </c>
      <c r="CL46" s="227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",(VLOOKUP(CO46,PROTOKOL!$A$1:$E$27,2,FALSE))*CP46)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4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",(VLOOKUP(CX46,PROTOKOL!$A$1:$E$27,2,FALSE))*CY46)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93"/>
        <v xml:space="preserve"> </v>
      </c>
      <c r="DD46" s="169">
        <f t="shared" si="48"/>
        <v>0</v>
      </c>
      <c r="DE46" s="170" t="str">
        <f t="shared" si="49"/>
        <v xml:space="preserve"> </v>
      </c>
      <c r="DG46" s="166">
        <v>8</v>
      </c>
      <c r="DH46" s="227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",(VLOOKUP(DK46,PROTOKOL!$A$1:$E$27,2,FALSE))*DL46)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5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",(VLOOKUP(DT46,PROTOKOL!$A$1:$E$27,2,FALSE))*DU46)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94"/>
        <v xml:space="preserve"> </v>
      </c>
      <c r="DZ46" s="169">
        <f t="shared" si="52"/>
        <v>0</v>
      </c>
      <c r="EA46" s="170" t="str">
        <f t="shared" si="53"/>
        <v xml:space="preserve"> </v>
      </c>
      <c r="EC46" s="166">
        <v>8</v>
      </c>
      <c r="ED46" s="227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",(VLOOKUP(EG46,PROTOKOL!$A$1:$E$27,2,FALSE))*EH46)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5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",(VLOOKUP(EP46,PROTOKOL!$A$1:$E$27,2,FALSE))*EQ46)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95"/>
        <v xml:space="preserve"> </v>
      </c>
      <c r="EV46" s="169">
        <f t="shared" si="56"/>
        <v>0</v>
      </c>
      <c r="EW46" s="170" t="str">
        <f t="shared" si="57"/>
        <v xml:space="preserve"> </v>
      </c>
      <c r="EY46" s="166">
        <v>8</v>
      </c>
      <c r="EZ46" s="227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",(VLOOKUP(FC46,PROTOKOL!$A$1:$E$27,2,FALSE))*FD46)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5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",(VLOOKUP(FL46,PROTOKOL!$A$1:$E$27,2,FALSE))*FM46)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96"/>
        <v xml:space="preserve"> </v>
      </c>
      <c r="FR46" s="169">
        <f t="shared" si="60"/>
        <v>0</v>
      </c>
      <c r="FS46" s="170" t="str">
        <f t="shared" si="61"/>
        <v xml:space="preserve"> </v>
      </c>
      <c r="FU46" s="166">
        <v>8</v>
      </c>
      <c r="FV46" s="227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",(VLOOKUP(FY46,PROTOKOL!$A$1:$E$27,2,FALSE))*FZ46)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6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",(VLOOKUP(GH46,PROTOKOL!$A$1:$E$27,2,FALSE))*GI46)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97"/>
        <v xml:space="preserve"> </v>
      </c>
      <c r="GN46" s="169">
        <f t="shared" si="64"/>
        <v>0</v>
      </c>
      <c r="GO46" s="170" t="str">
        <f t="shared" si="65"/>
        <v xml:space="preserve"> </v>
      </c>
      <c r="GQ46" s="166">
        <v>8</v>
      </c>
      <c r="GR46" s="227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",(VLOOKUP(GU46,PROTOKOL!$A$1:$E$27,2,FALSE))*GV46)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6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",(VLOOKUP(HD46,PROTOKOL!$A$1:$E$27,2,FALSE))*HE46)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98"/>
        <v xml:space="preserve"> </v>
      </c>
      <c r="HJ46" s="169">
        <f t="shared" si="68"/>
        <v>0</v>
      </c>
      <c r="HK46" s="170" t="str">
        <f t="shared" si="69"/>
        <v xml:space="preserve"> </v>
      </c>
      <c r="HM46" s="166">
        <v>8</v>
      </c>
      <c r="HN46" s="227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",(VLOOKUP(HQ46,PROTOKOL!$A$1:$E$27,2,FALSE))*HR46)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7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",(VLOOKUP(HZ46,PROTOKOL!$A$1:$E$27,2,FALSE))*IA46)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99"/>
        <v xml:space="preserve"> </v>
      </c>
      <c r="IF46" s="169">
        <f t="shared" si="72"/>
        <v>0</v>
      </c>
      <c r="IG46" s="170" t="str">
        <f t="shared" si="73"/>
        <v xml:space="preserve"> </v>
      </c>
      <c r="II46" s="166">
        <v>8</v>
      </c>
      <c r="IJ46" s="227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",(VLOOKUP(IM46,PROTOKOL!$A$1:$E$27,2,FALSE))*IN46)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7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",(VLOOKUP(IV46,PROTOKOL!$A$1:$E$27,2,FALSE))*IW46)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00"/>
        <v xml:space="preserve"> </v>
      </c>
      <c r="JB46" s="169">
        <f t="shared" si="76"/>
        <v>0</v>
      </c>
      <c r="JC46" s="170" t="str">
        <f t="shared" si="77"/>
        <v xml:space="preserve"> </v>
      </c>
      <c r="JE46" s="166">
        <v>8</v>
      </c>
      <c r="JF46" s="227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",(VLOOKUP(JI46,PROTOKOL!$A$1:$E$27,2,FALSE))*JJ46)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7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",(VLOOKUP(JR46,PROTOKOL!$A$1:$E$27,2,FALSE))*JS46)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01"/>
        <v xml:space="preserve"> </v>
      </c>
      <c r="JX46" s="169">
        <f t="shared" si="80"/>
        <v>0</v>
      </c>
      <c r="JY46" s="170" t="str">
        <f t="shared" si="81"/>
        <v xml:space="preserve"> </v>
      </c>
      <c r="KA46" s="166">
        <v>8</v>
      </c>
      <c r="KB46" s="227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",(VLOOKUP(KE46,PROTOKOL!$A$1:$E$27,2,FALSE))*KF46)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8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",(VLOOKUP(KN46,PROTOKOL!$A$1:$E$27,2,FALSE))*KO46)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02"/>
        <v xml:space="preserve"> </v>
      </c>
      <c r="KT46" s="169">
        <f t="shared" si="84"/>
        <v>0</v>
      </c>
      <c r="KU46" s="170" t="str">
        <f t="shared" si="85"/>
        <v xml:space="preserve"> </v>
      </c>
      <c r="KW46" s="166">
        <v>8</v>
      </c>
      <c r="KX46" s="227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",(VLOOKUP(LA46,PROTOKOL!$A$1:$E$27,2,FALSE))*LB46)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8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",(VLOOKUP(LJ46,PROTOKOL!$A$1:$E$27,2,FALSE))*LK46)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03"/>
        <v xml:space="preserve"> </v>
      </c>
      <c r="LP46" s="169">
        <f t="shared" si="88"/>
        <v>0</v>
      </c>
      <c r="LQ46" s="170" t="str">
        <f t="shared" si="89"/>
        <v xml:space="preserve"> </v>
      </c>
    </row>
    <row r="47" spans="1:329" ht="13.8">
      <c r="A47" s="166">
        <v>9</v>
      </c>
      <c r="B47" s="225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",(VLOOKUP(E47,PROTOKOL!$A$1:$E$27,2,FALSE))*F47)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3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",(VLOOKUP(N47,PROTOKOL!$A$1:$E$27,2,FALSE))*O47)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31"/>
        <v xml:space="preserve"> </v>
      </c>
      <c r="T47" s="169">
        <f t="shared" si="32"/>
        <v>0</v>
      </c>
      <c r="U47" s="170" t="str">
        <f t="shared" si="33"/>
        <v xml:space="preserve"> </v>
      </c>
      <c r="W47" s="166">
        <v>9</v>
      </c>
      <c r="X47" s="225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",(VLOOKUP(AA47,PROTOKOL!$A$1:$E$27,2,FALSE))*AB47)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3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",(VLOOKUP(AJ47,PROTOKOL!$A$1:$E$27,2,FALSE))*AK47)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90"/>
        <v xml:space="preserve"> </v>
      </c>
      <c r="AP47" s="169">
        <f t="shared" si="36"/>
        <v>0</v>
      </c>
      <c r="AQ47" s="170" t="str">
        <f t="shared" si="37"/>
        <v xml:space="preserve"> </v>
      </c>
      <c r="AS47" s="166">
        <v>9</v>
      </c>
      <c r="AT47" s="225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",(VLOOKUP(AW47,PROTOKOL!$A$1:$E$27,2,FALSE))*AX47)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3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",(VLOOKUP(BF47,PROTOKOL!$A$1:$E$27,2,FALSE))*BG47)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91"/>
        <v xml:space="preserve"> </v>
      </c>
      <c r="BL47" s="169">
        <f t="shared" si="40"/>
        <v>0</v>
      </c>
      <c r="BM47" s="170" t="str">
        <f t="shared" si="41"/>
        <v xml:space="preserve"> </v>
      </c>
      <c r="BO47" s="166">
        <v>9</v>
      </c>
      <c r="BP47" s="225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",(VLOOKUP(BS47,PROTOKOL!$A$1:$E$27,2,FALSE))*BT47)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4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",(VLOOKUP(CB47,PROTOKOL!$A$1:$E$27,2,FALSE))*CC47)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92"/>
        <v xml:space="preserve"> </v>
      </c>
      <c r="CH47" s="169">
        <f t="shared" si="44"/>
        <v>0</v>
      </c>
      <c r="CI47" s="170" t="str">
        <f t="shared" si="45"/>
        <v xml:space="preserve"> </v>
      </c>
      <c r="CK47" s="166">
        <v>9</v>
      </c>
      <c r="CL47" s="225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",(VLOOKUP(CO47,PROTOKOL!$A$1:$E$27,2,FALSE))*CP47)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4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",(VLOOKUP(CX47,PROTOKOL!$A$1:$E$27,2,FALSE))*CY47)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93"/>
        <v xml:space="preserve"> </v>
      </c>
      <c r="DD47" s="169">
        <f t="shared" si="48"/>
        <v>0</v>
      </c>
      <c r="DE47" s="170" t="str">
        <f t="shared" si="49"/>
        <v xml:space="preserve"> </v>
      </c>
      <c r="DG47" s="166">
        <v>9</v>
      </c>
      <c r="DH47" s="225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",(VLOOKUP(DK47,PROTOKOL!$A$1:$E$27,2,FALSE))*DL47)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5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",(VLOOKUP(DT47,PROTOKOL!$A$1:$E$27,2,FALSE))*DU47)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94"/>
        <v xml:space="preserve"> </v>
      </c>
      <c r="DZ47" s="169">
        <f t="shared" si="52"/>
        <v>0</v>
      </c>
      <c r="EA47" s="170" t="str">
        <f t="shared" si="53"/>
        <v xml:space="preserve"> </v>
      </c>
      <c r="EC47" s="166">
        <v>9</v>
      </c>
      <c r="ED47" s="225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",(VLOOKUP(EG47,PROTOKOL!$A$1:$E$27,2,FALSE))*EH47)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5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",(VLOOKUP(EP47,PROTOKOL!$A$1:$E$27,2,FALSE))*EQ47)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95"/>
        <v xml:space="preserve"> </v>
      </c>
      <c r="EV47" s="169">
        <f t="shared" si="56"/>
        <v>0</v>
      </c>
      <c r="EW47" s="170" t="str">
        <f t="shared" si="57"/>
        <v xml:space="preserve"> </v>
      </c>
      <c r="EY47" s="166">
        <v>9</v>
      </c>
      <c r="EZ47" s="225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",(VLOOKUP(FC47,PROTOKOL!$A$1:$E$27,2,FALSE))*FD47)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5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",(VLOOKUP(FL47,PROTOKOL!$A$1:$E$27,2,FALSE))*FM47)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96"/>
        <v xml:space="preserve"> </v>
      </c>
      <c r="FR47" s="169">
        <f t="shared" si="60"/>
        <v>0</v>
      </c>
      <c r="FS47" s="170" t="str">
        <f t="shared" si="61"/>
        <v xml:space="preserve"> </v>
      </c>
      <c r="FU47" s="166">
        <v>9</v>
      </c>
      <c r="FV47" s="225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",(VLOOKUP(FY47,PROTOKOL!$A$1:$E$27,2,FALSE))*FZ47)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6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",(VLOOKUP(GH47,PROTOKOL!$A$1:$E$27,2,FALSE))*GI47)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97"/>
        <v xml:space="preserve"> </v>
      </c>
      <c r="GN47" s="169">
        <f t="shared" si="64"/>
        <v>0</v>
      </c>
      <c r="GO47" s="170" t="str">
        <f t="shared" si="65"/>
        <v xml:space="preserve"> </v>
      </c>
      <c r="GQ47" s="166">
        <v>9</v>
      </c>
      <c r="GR47" s="225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",(VLOOKUP(GU47,PROTOKOL!$A$1:$E$27,2,FALSE))*GV47)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6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",(VLOOKUP(HD47,PROTOKOL!$A$1:$E$27,2,FALSE))*HE47)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98"/>
        <v xml:space="preserve"> </v>
      </c>
      <c r="HJ47" s="169">
        <f t="shared" si="68"/>
        <v>0</v>
      </c>
      <c r="HK47" s="170" t="str">
        <f t="shared" si="69"/>
        <v xml:space="preserve"> </v>
      </c>
      <c r="HM47" s="166">
        <v>9</v>
      </c>
      <c r="HN47" s="225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",(VLOOKUP(HQ47,PROTOKOL!$A$1:$E$27,2,FALSE))*HR47)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7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",(VLOOKUP(HZ47,PROTOKOL!$A$1:$E$27,2,FALSE))*IA47)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99"/>
        <v xml:space="preserve"> </v>
      </c>
      <c r="IF47" s="169">
        <f t="shared" si="72"/>
        <v>0</v>
      </c>
      <c r="IG47" s="170" t="str">
        <f t="shared" si="73"/>
        <v xml:space="preserve"> </v>
      </c>
      <c r="II47" s="166">
        <v>9</v>
      </c>
      <c r="IJ47" s="225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",(VLOOKUP(IM47,PROTOKOL!$A$1:$E$27,2,FALSE))*IN47)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7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",(VLOOKUP(IV47,PROTOKOL!$A$1:$E$27,2,FALSE))*IW47)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00"/>
        <v xml:space="preserve"> </v>
      </c>
      <c r="JB47" s="169">
        <f t="shared" si="76"/>
        <v>0</v>
      </c>
      <c r="JC47" s="170" t="str">
        <f t="shared" si="77"/>
        <v xml:space="preserve"> </v>
      </c>
      <c r="JE47" s="166">
        <v>9</v>
      </c>
      <c r="JF47" s="225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",(VLOOKUP(JI47,PROTOKOL!$A$1:$E$27,2,FALSE))*JJ47)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7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",(VLOOKUP(JR47,PROTOKOL!$A$1:$E$27,2,FALSE))*JS47)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01"/>
        <v xml:space="preserve"> </v>
      </c>
      <c r="JX47" s="169">
        <f t="shared" si="80"/>
        <v>0</v>
      </c>
      <c r="JY47" s="170" t="str">
        <f t="shared" si="81"/>
        <v xml:space="preserve"> </v>
      </c>
      <c r="KA47" s="166">
        <v>9</v>
      </c>
      <c r="KB47" s="225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",(VLOOKUP(KE47,PROTOKOL!$A$1:$E$27,2,FALSE))*KF47)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8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",(VLOOKUP(KN47,PROTOKOL!$A$1:$E$27,2,FALSE))*KO47)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02"/>
        <v xml:space="preserve"> </v>
      </c>
      <c r="KT47" s="169">
        <f t="shared" si="84"/>
        <v>0</v>
      </c>
      <c r="KU47" s="170" t="str">
        <f t="shared" si="85"/>
        <v xml:space="preserve"> </v>
      </c>
      <c r="KW47" s="166">
        <v>9</v>
      </c>
      <c r="KX47" s="225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",(VLOOKUP(LA47,PROTOKOL!$A$1:$E$27,2,FALSE))*LB47)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8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",(VLOOKUP(LJ47,PROTOKOL!$A$1:$E$27,2,FALSE))*LK47)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03"/>
        <v xml:space="preserve"> </v>
      </c>
      <c r="LP47" s="169">
        <f t="shared" si="88"/>
        <v>0</v>
      </c>
      <c r="LQ47" s="170" t="str">
        <f t="shared" si="89"/>
        <v xml:space="preserve"> </v>
      </c>
    </row>
    <row r="48" spans="1:329" ht="13.8">
      <c r="A48" s="166">
        <v>9</v>
      </c>
      <c r="B48" s="226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",(VLOOKUP(E48,PROTOKOL!$A$1:$E$27,2,FALSE))*F48)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3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",(VLOOKUP(N48,PROTOKOL!$A$1:$E$27,2,FALSE))*O48)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31"/>
        <v xml:space="preserve"> </v>
      </c>
      <c r="T48" s="169">
        <f t="shared" si="32"/>
        <v>0</v>
      </c>
      <c r="U48" s="170" t="str">
        <f t="shared" si="33"/>
        <v xml:space="preserve"> </v>
      </c>
      <c r="W48" s="166">
        <v>9</v>
      </c>
      <c r="X48" s="226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",(VLOOKUP(AA48,PROTOKOL!$A$1:$E$27,2,FALSE))*AB48)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3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",(VLOOKUP(AJ48,PROTOKOL!$A$1:$E$27,2,FALSE))*AK48)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90"/>
        <v xml:space="preserve"> </v>
      </c>
      <c r="AP48" s="169">
        <f t="shared" si="36"/>
        <v>0</v>
      </c>
      <c r="AQ48" s="170" t="str">
        <f t="shared" si="37"/>
        <v xml:space="preserve"> </v>
      </c>
      <c r="AS48" s="166">
        <v>9</v>
      </c>
      <c r="AT48" s="226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",(VLOOKUP(AW48,PROTOKOL!$A$1:$E$27,2,FALSE))*AX48)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3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",(VLOOKUP(BF48,PROTOKOL!$A$1:$E$27,2,FALSE))*BG48)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91"/>
        <v xml:space="preserve"> </v>
      </c>
      <c r="BL48" s="169">
        <f t="shared" si="40"/>
        <v>0</v>
      </c>
      <c r="BM48" s="170" t="str">
        <f t="shared" si="41"/>
        <v xml:space="preserve"> </v>
      </c>
      <c r="BO48" s="166">
        <v>9</v>
      </c>
      <c r="BP48" s="226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",(VLOOKUP(BS48,PROTOKOL!$A$1:$E$27,2,FALSE))*BT48)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4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",(VLOOKUP(CB48,PROTOKOL!$A$1:$E$27,2,FALSE))*CC48)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92"/>
        <v xml:space="preserve"> </v>
      </c>
      <c r="CH48" s="169">
        <f t="shared" si="44"/>
        <v>0</v>
      </c>
      <c r="CI48" s="170" t="str">
        <f t="shared" si="45"/>
        <v xml:space="preserve"> </v>
      </c>
      <c r="CK48" s="166">
        <v>9</v>
      </c>
      <c r="CL48" s="226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",(VLOOKUP(CO48,PROTOKOL!$A$1:$E$27,2,FALSE))*CP48)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4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",(VLOOKUP(CX48,PROTOKOL!$A$1:$E$27,2,FALSE))*CY48)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93"/>
        <v xml:space="preserve"> </v>
      </c>
      <c r="DD48" s="169">
        <f t="shared" si="48"/>
        <v>0</v>
      </c>
      <c r="DE48" s="170" t="str">
        <f t="shared" si="49"/>
        <v xml:space="preserve"> </v>
      </c>
      <c r="DG48" s="166">
        <v>9</v>
      </c>
      <c r="DH48" s="226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",(VLOOKUP(DK48,PROTOKOL!$A$1:$E$27,2,FALSE))*DL48)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5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",(VLOOKUP(DT48,PROTOKOL!$A$1:$E$27,2,FALSE))*DU48)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94"/>
        <v xml:space="preserve"> </v>
      </c>
      <c r="DZ48" s="169">
        <f t="shared" si="52"/>
        <v>0</v>
      </c>
      <c r="EA48" s="170" t="str">
        <f t="shared" si="53"/>
        <v xml:space="preserve"> </v>
      </c>
      <c r="EC48" s="166">
        <v>9</v>
      </c>
      <c r="ED48" s="226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",(VLOOKUP(EG48,PROTOKOL!$A$1:$E$27,2,FALSE))*EH48)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5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",(VLOOKUP(EP48,PROTOKOL!$A$1:$E$27,2,FALSE))*EQ48)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95"/>
        <v xml:space="preserve"> </v>
      </c>
      <c r="EV48" s="169">
        <f t="shared" si="56"/>
        <v>0</v>
      </c>
      <c r="EW48" s="170" t="str">
        <f t="shared" si="57"/>
        <v xml:space="preserve"> </v>
      </c>
      <c r="EY48" s="166">
        <v>9</v>
      </c>
      <c r="EZ48" s="226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",(VLOOKUP(FC48,PROTOKOL!$A$1:$E$27,2,FALSE))*FD48)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5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",(VLOOKUP(FL48,PROTOKOL!$A$1:$E$27,2,FALSE))*FM48)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96"/>
        <v xml:space="preserve"> </v>
      </c>
      <c r="FR48" s="169">
        <f t="shared" si="60"/>
        <v>0</v>
      </c>
      <c r="FS48" s="170" t="str">
        <f t="shared" si="61"/>
        <v xml:space="preserve"> </v>
      </c>
      <c r="FU48" s="166">
        <v>9</v>
      </c>
      <c r="FV48" s="226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",(VLOOKUP(FY48,PROTOKOL!$A$1:$E$27,2,FALSE))*FZ48)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6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",(VLOOKUP(GH48,PROTOKOL!$A$1:$E$27,2,FALSE))*GI48)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97"/>
        <v xml:space="preserve"> </v>
      </c>
      <c r="GN48" s="169">
        <f t="shared" si="64"/>
        <v>0</v>
      </c>
      <c r="GO48" s="170" t="str">
        <f t="shared" si="65"/>
        <v xml:space="preserve"> </v>
      </c>
      <c r="GQ48" s="166">
        <v>9</v>
      </c>
      <c r="GR48" s="226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",(VLOOKUP(GU48,PROTOKOL!$A$1:$E$27,2,FALSE))*GV48)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6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",(VLOOKUP(HD48,PROTOKOL!$A$1:$E$27,2,FALSE))*HE48)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98"/>
        <v xml:space="preserve"> </v>
      </c>
      <c r="HJ48" s="169">
        <f t="shared" si="68"/>
        <v>0</v>
      </c>
      <c r="HK48" s="170" t="str">
        <f t="shared" si="69"/>
        <v xml:space="preserve"> </v>
      </c>
      <c r="HM48" s="166">
        <v>9</v>
      </c>
      <c r="HN48" s="226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",(VLOOKUP(HQ48,PROTOKOL!$A$1:$E$27,2,FALSE))*HR48)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7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",(VLOOKUP(HZ48,PROTOKOL!$A$1:$E$27,2,FALSE))*IA48)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99"/>
        <v xml:space="preserve"> </v>
      </c>
      <c r="IF48" s="169">
        <f t="shared" si="72"/>
        <v>0</v>
      </c>
      <c r="IG48" s="170" t="str">
        <f t="shared" si="73"/>
        <v xml:space="preserve"> </v>
      </c>
      <c r="II48" s="166">
        <v>9</v>
      </c>
      <c r="IJ48" s="226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",(VLOOKUP(IM48,PROTOKOL!$A$1:$E$27,2,FALSE))*IN48)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7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",(VLOOKUP(IV48,PROTOKOL!$A$1:$E$27,2,FALSE))*IW48)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00"/>
        <v xml:space="preserve"> </v>
      </c>
      <c r="JB48" s="169">
        <f t="shared" si="76"/>
        <v>0</v>
      </c>
      <c r="JC48" s="170" t="str">
        <f t="shared" si="77"/>
        <v xml:space="preserve"> </v>
      </c>
      <c r="JE48" s="166">
        <v>9</v>
      </c>
      <c r="JF48" s="226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",(VLOOKUP(JI48,PROTOKOL!$A$1:$E$27,2,FALSE))*JJ48)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7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",(VLOOKUP(JR48,PROTOKOL!$A$1:$E$27,2,FALSE))*JS48)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01"/>
        <v xml:space="preserve"> </v>
      </c>
      <c r="JX48" s="169">
        <f t="shared" si="80"/>
        <v>0</v>
      </c>
      <c r="JY48" s="170" t="str">
        <f t="shared" si="81"/>
        <v xml:space="preserve"> </v>
      </c>
      <c r="KA48" s="166">
        <v>9</v>
      </c>
      <c r="KB48" s="226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",(VLOOKUP(KE48,PROTOKOL!$A$1:$E$27,2,FALSE))*KF48)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8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",(VLOOKUP(KN48,PROTOKOL!$A$1:$E$27,2,FALSE))*KO48)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02"/>
        <v xml:space="preserve"> </v>
      </c>
      <c r="KT48" s="169">
        <f t="shared" si="84"/>
        <v>0</v>
      </c>
      <c r="KU48" s="170" t="str">
        <f t="shared" si="85"/>
        <v xml:space="preserve"> </v>
      </c>
      <c r="KW48" s="166">
        <v>9</v>
      </c>
      <c r="KX48" s="226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",(VLOOKUP(LA48,PROTOKOL!$A$1:$E$27,2,FALSE))*LB48)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8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",(VLOOKUP(LJ48,PROTOKOL!$A$1:$E$27,2,FALSE))*LK48)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03"/>
        <v xml:space="preserve"> </v>
      </c>
      <c r="LP48" s="169">
        <f t="shared" si="88"/>
        <v>0</v>
      </c>
      <c r="LQ48" s="170" t="str">
        <f t="shared" si="89"/>
        <v xml:space="preserve"> </v>
      </c>
    </row>
    <row r="49" spans="1:329" ht="13.8">
      <c r="A49" s="166">
        <v>9</v>
      </c>
      <c r="B49" s="227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",(VLOOKUP(E49,PROTOKOL!$A$1:$E$27,2,FALSE))*F49)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3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",(VLOOKUP(N49,PROTOKOL!$A$1:$E$27,2,FALSE))*O49)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31"/>
        <v xml:space="preserve"> </v>
      </c>
      <c r="T49" s="169">
        <f t="shared" si="32"/>
        <v>0</v>
      </c>
      <c r="U49" s="170" t="str">
        <f t="shared" si="33"/>
        <v xml:space="preserve"> </v>
      </c>
      <c r="W49" s="166">
        <v>9</v>
      </c>
      <c r="X49" s="227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",(VLOOKUP(AA49,PROTOKOL!$A$1:$E$27,2,FALSE))*AB49)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3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",(VLOOKUP(AJ49,PROTOKOL!$A$1:$E$27,2,FALSE))*AK49)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90"/>
        <v xml:space="preserve"> </v>
      </c>
      <c r="AP49" s="169">
        <f t="shared" si="36"/>
        <v>0</v>
      </c>
      <c r="AQ49" s="170" t="str">
        <f t="shared" si="37"/>
        <v xml:space="preserve"> </v>
      </c>
      <c r="AS49" s="166">
        <v>9</v>
      </c>
      <c r="AT49" s="227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",(VLOOKUP(AW49,PROTOKOL!$A$1:$E$27,2,FALSE))*AX49)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3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",(VLOOKUP(BF49,PROTOKOL!$A$1:$E$27,2,FALSE))*BG49)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91"/>
        <v xml:space="preserve"> </v>
      </c>
      <c r="BL49" s="169">
        <f t="shared" si="40"/>
        <v>0</v>
      </c>
      <c r="BM49" s="170" t="str">
        <f t="shared" si="41"/>
        <v xml:space="preserve"> </v>
      </c>
      <c r="BO49" s="166">
        <v>9</v>
      </c>
      <c r="BP49" s="227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",(VLOOKUP(BS49,PROTOKOL!$A$1:$E$27,2,FALSE))*BT49)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4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",(VLOOKUP(CB49,PROTOKOL!$A$1:$E$27,2,FALSE))*CC49)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92"/>
        <v xml:space="preserve"> </v>
      </c>
      <c r="CH49" s="169">
        <f t="shared" si="44"/>
        <v>0</v>
      </c>
      <c r="CI49" s="170" t="str">
        <f t="shared" si="45"/>
        <v xml:space="preserve"> </v>
      </c>
      <c r="CK49" s="166">
        <v>9</v>
      </c>
      <c r="CL49" s="227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",(VLOOKUP(CO49,PROTOKOL!$A$1:$E$27,2,FALSE))*CP49)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4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",(VLOOKUP(CX49,PROTOKOL!$A$1:$E$27,2,FALSE))*CY49)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93"/>
        <v xml:space="preserve"> </v>
      </c>
      <c r="DD49" s="169">
        <f t="shared" si="48"/>
        <v>0</v>
      </c>
      <c r="DE49" s="170" t="str">
        <f t="shared" si="49"/>
        <v xml:space="preserve"> </v>
      </c>
      <c r="DG49" s="166">
        <v>9</v>
      </c>
      <c r="DH49" s="227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",(VLOOKUP(DK49,PROTOKOL!$A$1:$E$27,2,FALSE))*DL49)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5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",(VLOOKUP(DT49,PROTOKOL!$A$1:$E$27,2,FALSE))*DU49)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94"/>
        <v xml:space="preserve"> </v>
      </c>
      <c r="DZ49" s="169">
        <f t="shared" si="52"/>
        <v>0</v>
      </c>
      <c r="EA49" s="170" t="str">
        <f t="shared" si="53"/>
        <v xml:space="preserve"> </v>
      </c>
      <c r="EC49" s="166">
        <v>9</v>
      </c>
      <c r="ED49" s="227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",(VLOOKUP(EG49,PROTOKOL!$A$1:$E$27,2,FALSE))*EH49)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5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",(VLOOKUP(EP49,PROTOKOL!$A$1:$E$27,2,FALSE))*EQ49)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95"/>
        <v xml:space="preserve"> </v>
      </c>
      <c r="EV49" s="169">
        <f t="shared" si="56"/>
        <v>0</v>
      </c>
      <c r="EW49" s="170" t="str">
        <f t="shared" si="57"/>
        <v xml:space="preserve"> </v>
      </c>
      <c r="EY49" s="166">
        <v>9</v>
      </c>
      <c r="EZ49" s="227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",(VLOOKUP(FC49,PROTOKOL!$A$1:$E$27,2,FALSE))*FD49)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5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",(VLOOKUP(FL49,PROTOKOL!$A$1:$E$27,2,FALSE))*FM49)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96"/>
        <v xml:space="preserve"> </v>
      </c>
      <c r="FR49" s="169">
        <f t="shared" si="60"/>
        <v>0</v>
      </c>
      <c r="FS49" s="170" t="str">
        <f t="shared" si="61"/>
        <v xml:space="preserve"> </v>
      </c>
      <c r="FU49" s="166">
        <v>9</v>
      </c>
      <c r="FV49" s="227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",(VLOOKUP(FY49,PROTOKOL!$A$1:$E$27,2,FALSE))*FZ49)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6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",(VLOOKUP(GH49,PROTOKOL!$A$1:$E$27,2,FALSE))*GI49)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97"/>
        <v xml:space="preserve"> </v>
      </c>
      <c r="GN49" s="169">
        <f t="shared" si="64"/>
        <v>0</v>
      </c>
      <c r="GO49" s="170" t="str">
        <f t="shared" si="65"/>
        <v xml:space="preserve"> </v>
      </c>
      <c r="GQ49" s="166">
        <v>9</v>
      </c>
      <c r="GR49" s="227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",(VLOOKUP(GU49,PROTOKOL!$A$1:$E$27,2,FALSE))*GV49)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6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",(VLOOKUP(HD49,PROTOKOL!$A$1:$E$27,2,FALSE))*HE49)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98"/>
        <v xml:space="preserve"> </v>
      </c>
      <c r="HJ49" s="169">
        <f t="shared" si="68"/>
        <v>0</v>
      </c>
      <c r="HK49" s="170" t="str">
        <f t="shared" si="69"/>
        <v xml:space="preserve"> </v>
      </c>
      <c r="HM49" s="166">
        <v>9</v>
      </c>
      <c r="HN49" s="227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",(VLOOKUP(HQ49,PROTOKOL!$A$1:$E$27,2,FALSE))*HR49)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7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",(VLOOKUP(HZ49,PROTOKOL!$A$1:$E$27,2,FALSE))*IA49)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99"/>
        <v xml:space="preserve"> </v>
      </c>
      <c r="IF49" s="169">
        <f t="shared" si="72"/>
        <v>0</v>
      </c>
      <c r="IG49" s="170" t="str">
        <f t="shared" si="73"/>
        <v xml:space="preserve"> </v>
      </c>
      <c r="II49" s="166">
        <v>9</v>
      </c>
      <c r="IJ49" s="227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",(VLOOKUP(IM49,PROTOKOL!$A$1:$E$27,2,FALSE))*IN49)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7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",(VLOOKUP(IV49,PROTOKOL!$A$1:$E$27,2,FALSE))*IW49)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00"/>
        <v xml:space="preserve"> </v>
      </c>
      <c r="JB49" s="169">
        <f t="shared" si="76"/>
        <v>0</v>
      </c>
      <c r="JC49" s="170" t="str">
        <f t="shared" si="77"/>
        <v xml:space="preserve"> </v>
      </c>
      <c r="JE49" s="166">
        <v>9</v>
      </c>
      <c r="JF49" s="227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",(VLOOKUP(JI49,PROTOKOL!$A$1:$E$27,2,FALSE))*JJ49)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7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",(VLOOKUP(JR49,PROTOKOL!$A$1:$E$27,2,FALSE))*JS49)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01"/>
        <v xml:space="preserve"> </v>
      </c>
      <c r="JX49" s="169">
        <f t="shared" si="80"/>
        <v>0</v>
      </c>
      <c r="JY49" s="170" t="str">
        <f t="shared" si="81"/>
        <v xml:space="preserve"> </v>
      </c>
      <c r="KA49" s="166">
        <v>9</v>
      </c>
      <c r="KB49" s="227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",(VLOOKUP(KE49,PROTOKOL!$A$1:$E$27,2,FALSE))*KF49)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8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",(VLOOKUP(KN49,PROTOKOL!$A$1:$E$27,2,FALSE))*KO49)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02"/>
        <v xml:space="preserve"> </v>
      </c>
      <c r="KT49" s="169">
        <f t="shared" si="84"/>
        <v>0</v>
      </c>
      <c r="KU49" s="170" t="str">
        <f t="shared" si="85"/>
        <v xml:space="preserve"> </v>
      </c>
      <c r="KW49" s="166">
        <v>9</v>
      </c>
      <c r="KX49" s="227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",(VLOOKUP(LA49,PROTOKOL!$A$1:$E$27,2,FALSE))*LB49)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8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",(VLOOKUP(LJ49,PROTOKOL!$A$1:$E$27,2,FALSE))*LK49)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03"/>
        <v xml:space="preserve"> </v>
      </c>
      <c r="LP49" s="169">
        <f t="shared" si="88"/>
        <v>0</v>
      </c>
      <c r="LQ49" s="170" t="str">
        <f t="shared" si="89"/>
        <v xml:space="preserve"> </v>
      </c>
    </row>
    <row r="50" spans="1:329" ht="13.8">
      <c r="A50" s="166">
        <v>10</v>
      </c>
      <c r="B50" s="225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",(VLOOKUP(E50,PROTOKOL!$A$1:$E$27,2,FALSE))*F50)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3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",(VLOOKUP(N50,PROTOKOL!$A$1:$E$27,2,FALSE))*O50)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31"/>
        <v xml:space="preserve"> </v>
      </c>
      <c r="T50" s="169">
        <f t="shared" si="32"/>
        <v>0</v>
      </c>
      <c r="U50" s="170" t="str">
        <f t="shared" si="33"/>
        <v xml:space="preserve"> </v>
      </c>
      <c r="W50" s="166">
        <v>10</v>
      </c>
      <c r="X50" s="225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",(VLOOKUP(AA50,PROTOKOL!$A$1:$E$27,2,FALSE))*AB50)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3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",(VLOOKUP(AJ50,PROTOKOL!$A$1:$E$27,2,FALSE))*AK50)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90"/>
        <v xml:space="preserve"> </v>
      </c>
      <c r="AP50" s="169">
        <f t="shared" si="36"/>
        <v>0</v>
      </c>
      <c r="AQ50" s="170" t="str">
        <f t="shared" si="37"/>
        <v xml:space="preserve"> </v>
      </c>
      <c r="AS50" s="166">
        <v>10</v>
      </c>
      <c r="AT50" s="225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",(VLOOKUP(AW50,PROTOKOL!$A$1:$E$27,2,FALSE))*AX50)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3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",(VLOOKUP(BF50,PROTOKOL!$A$1:$E$27,2,FALSE))*BG50)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91"/>
        <v xml:space="preserve"> </v>
      </c>
      <c r="BL50" s="169">
        <f t="shared" si="40"/>
        <v>0</v>
      </c>
      <c r="BM50" s="170" t="str">
        <f t="shared" si="41"/>
        <v xml:space="preserve"> </v>
      </c>
      <c r="BO50" s="166">
        <v>10</v>
      </c>
      <c r="BP50" s="225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",(VLOOKUP(BS50,PROTOKOL!$A$1:$E$27,2,FALSE))*BT50)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4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",(VLOOKUP(CB50,PROTOKOL!$A$1:$E$27,2,FALSE))*CC50)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92"/>
        <v xml:space="preserve"> </v>
      </c>
      <c r="CH50" s="169">
        <f t="shared" si="44"/>
        <v>0</v>
      </c>
      <c r="CI50" s="170" t="str">
        <f t="shared" si="45"/>
        <v xml:space="preserve"> </v>
      </c>
      <c r="CK50" s="166">
        <v>10</v>
      </c>
      <c r="CL50" s="225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",(VLOOKUP(CO50,PROTOKOL!$A$1:$E$27,2,FALSE))*CP50)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4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",(VLOOKUP(CX50,PROTOKOL!$A$1:$E$27,2,FALSE))*CY50)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93"/>
        <v xml:space="preserve"> </v>
      </c>
      <c r="DD50" s="169">
        <f t="shared" si="48"/>
        <v>0</v>
      </c>
      <c r="DE50" s="170" t="str">
        <f t="shared" si="49"/>
        <v xml:space="preserve"> </v>
      </c>
      <c r="DG50" s="166">
        <v>10</v>
      </c>
      <c r="DH50" s="225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",(VLOOKUP(DK50,PROTOKOL!$A$1:$E$27,2,FALSE))*DL50)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5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",(VLOOKUP(DT50,PROTOKOL!$A$1:$E$27,2,FALSE))*DU50)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94"/>
        <v xml:space="preserve"> </v>
      </c>
      <c r="DZ50" s="169">
        <f t="shared" si="52"/>
        <v>0</v>
      </c>
      <c r="EA50" s="170" t="str">
        <f t="shared" si="53"/>
        <v xml:space="preserve"> </v>
      </c>
      <c r="EC50" s="166">
        <v>10</v>
      </c>
      <c r="ED50" s="225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",(VLOOKUP(EG50,PROTOKOL!$A$1:$E$27,2,FALSE))*EH50)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5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",(VLOOKUP(EP50,PROTOKOL!$A$1:$E$27,2,FALSE))*EQ50)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95"/>
        <v xml:space="preserve"> </v>
      </c>
      <c r="EV50" s="169">
        <f t="shared" si="56"/>
        <v>0</v>
      </c>
      <c r="EW50" s="170" t="str">
        <f t="shared" si="57"/>
        <v xml:space="preserve"> </v>
      </c>
      <c r="EY50" s="166">
        <v>10</v>
      </c>
      <c r="EZ50" s="225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",(VLOOKUP(FC50,PROTOKOL!$A$1:$E$27,2,FALSE))*FD50)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5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",(VLOOKUP(FL50,PROTOKOL!$A$1:$E$27,2,FALSE))*FM50)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96"/>
        <v xml:space="preserve"> </v>
      </c>
      <c r="FR50" s="169">
        <f t="shared" si="60"/>
        <v>0</v>
      </c>
      <c r="FS50" s="170" t="str">
        <f t="shared" si="61"/>
        <v xml:space="preserve"> </v>
      </c>
      <c r="FU50" s="166">
        <v>10</v>
      </c>
      <c r="FV50" s="225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",(VLOOKUP(FY50,PROTOKOL!$A$1:$E$27,2,FALSE))*FZ50)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6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",(VLOOKUP(GH50,PROTOKOL!$A$1:$E$27,2,FALSE))*GI50)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97"/>
        <v xml:space="preserve"> </v>
      </c>
      <c r="GN50" s="169">
        <f t="shared" si="64"/>
        <v>0</v>
      </c>
      <c r="GO50" s="170" t="str">
        <f t="shared" si="65"/>
        <v xml:space="preserve"> </v>
      </c>
      <c r="GQ50" s="166">
        <v>10</v>
      </c>
      <c r="GR50" s="225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",(VLOOKUP(GU50,PROTOKOL!$A$1:$E$27,2,FALSE))*GV50)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6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",(VLOOKUP(HD50,PROTOKOL!$A$1:$E$27,2,FALSE))*HE50)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98"/>
        <v xml:space="preserve"> </v>
      </c>
      <c r="HJ50" s="169">
        <f t="shared" si="68"/>
        <v>0</v>
      </c>
      <c r="HK50" s="170" t="str">
        <f t="shared" si="69"/>
        <v xml:space="preserve"> </v>
      </c>
      <c r="HM50" s="166">
        <v>10</v>
      </c>
      <c r="HN50" s="225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",(VLOOKUP(HQ50,PROTOKOL!$A$1:$E$27,2,FALSE))*HR50)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7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",(VLOOKUP(HZ50,PROTOKOL!$A$1:$E$27,2,FALSE))*IA50)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99"/>
        <v xml:space="preserve"> </v>
      </c>
      <c r="IF50" s="169">
        <f t="shared" si="72"/>
        <v>0</v>
      </c>
      <c r="IG50" s="170" t="str">
        <f t="shared" si="73"/>
        <v xml:space="preserve"> </v>
      </c>
      <c r="II50" s="166">
        <v>10</v>
      </c>
      <c r="IJ50" s="225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",(VLOOKUP(IM50,PROTOKOL!$A$1:$E$27,2,FALSE))*IN50)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7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",(VLOOKUP(IV50,PROTOKOL!$A$1:$E$27,2,FALSE))*IW50)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00"/>
        <v xml:space="preserve"> </v>
      </c>
      <c r="JB50" s="169">
        <f t="shared" si="76"/>
        <v>0</v>
      </c>
      <c r="JC50" s="170" t="str">
        <f t="shared" si="77"/>
        <v xml:space="preserve"> </v>
      </c>
      <c r="JE50" s="166">
        <v>10</v>
      </c>
      <c r="JF50" s="225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",(VLOOKUP(JI50,PROTOKOL!$A$1:$E$27,2,FALSE))*JJ50)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7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",(VLOOKUP(JR50,PROTOKOL!$A$1:$E$27,2,FALSE))*JS50)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01"/>
        <v xml:space="preserve"> </v>
      </c>
      <c r="JX50" s="169">
        <f t="shared" si="80"/>
        <v>0</v>
      </c>
      <c r="JY50" s="170" t="str">
        <f t="shared" si="81"/>
        <v xml:space="preserve"> </v>
      </c>
      <c r="KA50" s="166">
        <v>10</v>
      </c>
      <c r="KB50" s="225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",(VLOOKUP(KE50,PROTOKOL!$A$1:$E$27,2,FALSE))*KF50)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8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",(VLOOKUP(KN50,PROTOKOL!$A$1:$E$27,2,FALSE))*KO50)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02"/>
        <v xml:space="preserve"> </v>
      </c>
      <c r="KT50" s="169">
        <f t="shared" si="84"/>
        <v>0</v>
      </c>
      <c r="KU50" s="170" t="str">
        <f t="shared" si="85"/>
        <v xml:space="preserve"> </v>
      </c>
      <c r="KW50" s="166">
        <v>10</v>
      </c>
      <c r="KX50" s="225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",(VLOOKUP(LA50,PROTOKOL!$A$1:$E$27,2,FALSE))*LB50)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8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",(VLOOKUP(LJ50,PROTOKOL!$A$1:$E$27,2,FALSE))*LK50)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03"/>
        <v xml:space="preserve"> </v>
      </c>
      <c r="LP50" s="169">
        <f t="shared" si="88"/>
        <v>0</v>
      </c>
      <c r="LQ50" s="170" t="str">
        <f t="shared" si="89"/>
        <v xml:space="preserve"> </v>
      </c>
    </row>
    <row r="51" spans="1:329" ht="13.8">
      <c r="A51" s="166">
        <v>10</v>
      </c>
      <c r="B51" s="226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",(VLOOKUP(E51,PROTOKOL!$A$1:$E$27,2,FALSE))*F51)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3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",(VLOOKUP(N51,PROTOKOL!$A$1:$E$27,2,FALSE))*O51)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31"/>
        <v xml:space="preserve"> </v>
      </c>
      <c r="T51" s="169">
        <f t="shared" si="32"/>
        <v>0</v>
      </c>
      <c r="U51" s="170" t="str">
        <f t="shared" si="33"/>
        <v xml:space="preserve"> </v>
      </c>
      <c r="W51" s="166">
        <v>10</v>
      </c>
      <c r="X51" s="226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",(VLOOKUP(AA51,PROTOKOL!$A$1:$E$27,2,FALSE))*AB51)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3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",(VLOOKUP(AJ51,PROTOKOL!$A$1:$E$27,2,FALSE))*AK51)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90"/>
        <v xml:space="preserve"> </v>
      </c>
      <c r="AP51" s="169">
        <f t="shared" si="36"/>
        <v>0</v>
      </c>
      <c r="AQ51" s="170" t="str">
        <f t="shared" si="37"/>
        <v xml:space="preserve"> </v>
      </c>
      <c r="AS51" s="166">
        <v>10</v>
      </c>
      <c r="AT51" s="226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",(VLOOKUP(AW51,PROTOKOL!$A$1:$E$27,2,FALSE))*AX51)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3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",(VLOOKUP(BF51,PROTOKOL!$A$1:$E$27,2,FALSE))*BG51)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91"/>
        <v xml:space="preserve"> </v>
      </c>
      <c r="BL51" s="169">
        <f t="shared" si="40"/>
        <v>0</v>
      </c>
      <c r="BM51" s="170" t="str">
        <f t="shared" si="41"/>
        <v xml:space="preserve"> </v>
      </c>
      <c r="BO51" s="166">
        <v>10</v>
      </c>
      <c r="BP51" s="226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",(VLOOKUP(BS51,PROTOKOL!$A$1:$E$27,2,FALSE))*BT51)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4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",(VLOOKUP(CB51,PROTOKOL!$A$1:$E$27,2,FALSE))*CC51)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92"/>
        <v xml:space="preserve"> </v>
      </c>
      <c r="CH51" s="169">
        <f t="shared" si="44"/>
        <v>0</v>
      </c>
      <c r="CI51" s="170" t="str">
        <f t="shared" si="45"/>
        <v xml:space="preserve"> </v>
      </c>
      <c r="CK51" s="166">
        <v>10</v>
      </c>
      <c r="CL51" s="226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",(VLOOKUP(CO51,PROTOKOL!$A$1:$E$27,2,FALSE))*CP51)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4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",(VLOOKUP(CX51,PROTOKOL!$A$1:$E$27,2,FALSE))*CY51)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93"/>
        <v xml:space="preserve"> </v>
      </c>
      <c r="DD51" s="169">
        <f t="shared" si="48"/>
        <v>0</v>
      </c>
      <c r="DE51" s="170" t="str">
        <f t="shared" si="49"/>
        <v xml:space="preserve"> </v>
      </c>
      <c r="DG51" s="166">
        <v>10</v>
      </c>
      <c r="DH51" s="226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",(VLOOKUP(DK51,PROTOKOL!$A$1:$E$27,2,FALSE))*DL51)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5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",(VLOOKUP(DT51,PROTOKOL!$A$1:$E$27,2,FALSE))*DU51)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94"/>
        <v xml:space="preserve"> </v>
      </c>
      <c r="DZ51" s="169">
        <f t="shared" si="52"/>
        <v>0</v>
      </c>
      <c r="EA51" s="170" t="str">
        <f t="shared" si="53"/>
        <v xml:space="preserve"> </v>
      </c>
      <c r="EC51" s="166">
        <v>10</v>
      </c>
      <c r="ED51" s="226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",(VLOOKUP(EG51,PROTOKOL!$A$1:$E$27,2,FALSE))*EH51)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5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",(VLOOKUP(EP51,PROTOKOL!$A$1:$E$27,2,FALSE))*EQ51)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95"/>
        <v xml:space="preserve"> </v>
      </c>
      <c r="EV51" s="169">
        <f t="shared" si="56"/>
        <v>0</v>
      </c>
      <c r="EW51" s="170" t="str">
        <f t="shared" si="57"/>
        <v xml:space="preserve"> </v>
      </c>
      <c r="EY51" s="166">
        <v>10</v>
      </c>
      <c r="EZ51" s="226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",(VLOOKUP(FC51,PROTOKOL!$A$1:$E$27,2,FALSE))*FD51)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5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",(VLOOKUP(FL51,PROTOKOL!$A$1:$E$27,2,FALSE))*FM51)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96"/>
        <v xml:space="preserve"> </v>
      </c>
      <c r="FR51" s="169">
        <f t="shared" si="60"/>
        <v>0</v>
      </c>
      <c r="FS51" s="170" t="str">
        <f t="shared" si="61"/>
        <v xml:space="preserve"> </v>
      </c>
      <c r="FU51" s="166">
        <v>10</v>
      </c>
      <c r="FV51" s="226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",(VLOOKUP(FY51,PROTOKOL!$A$1:$E$27,2,FALSE))*FZ51)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6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",(VLOOKUP(GH51,PROTOKOL!$A$1:$E$27,2,FALSE))*GI51)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97"/>
        <v xml:space="preserve"> </v>
      </c>
      <c r="GN51" s="169">
        <f t="shared" si="64"/>
        <v>0</v>
      </c>
      <c r="GO51" s="170" t="str">
        <f t="shared" si="65"/>
        <v xml:space="preserve"> </v>
      </c>
      <c r="GQ51" s="166">
        <v>10</v>
      </c>
      <c r="GR51" s="226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",(VLOOKUP(GU51,PROTOKOL!$A$1:$E$27,2,FALSE))*GV51)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6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",(VLOOKUP(HD51,PROTOKOL!$A$1:$E$27,2,FALSE))*HE51)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98"/>
        <v xml:space="preserve"> </v>
      </c>
      <c r="HJ51" s="169">
        <f t="shared" si="68"/>
        <v>0</v>
      </c>
      <c r="HK51" s="170" t="str">
        <f t="shared" si="69"/>
        <v xml:space="preserve"> </v>
      </c>
      <c r="HM51" s="166">
        <v>10</v>
      </c>
      <c r="HN51" s="226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",(VLOOKUP(HQ51,PROTOKOL!$A$1:$E$27,2,FALSE))*HR51)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7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",(VLOOKUP(HZ51,PROTOKOL!$A$1:$E$27,2,FALSE))*IA51)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99"/>
        <v xml:space="preserve"> </v>
      </c>
      <c r="IF51" s="169">
        <f t="shared" si="72"/>
        <v>0</v>
      </c>
      <c r="IG51" s="170" t="str">
        <f t="shared" si="73"/>
        <v xml:space="preserve"> </v>
      </c>
      <c r="II51" s="166">
        <v>10</v>
      </c>
      <c r="IJ51" s="226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",(VLOOKUP(IM51,PROTOKOL!$A$1:$E$27,2,FALSE))*IN51)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7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",(VLOOKUP(IV51,PROTOKOL!$A$1:$E$27,2,FALSE))*IW51)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00"/>
        <v xml:space="preserve"> </v>
      </c>
      <c r="JB51" s="169">
        <f t="shared" si="76"/>
        <v>0</v>
      </c>
      <c r="JC51" s="170" t="str">
        <f t="shared" si="77"/>
        <v xml:space="preserve"> </v>
      </c>
      <c r="JE51" s="166">
        <v>10</v>
      </c>
      <c r="JF51" s="226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",(VLOOKUP(JI51,PROTOKOL!$A$1:$E$27,2,FALSE))*JJ51)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7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",(VLOOKUP(JR51,PROTOKOL!$A$1:$E$27,2,FALSE))*JS51)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01"/>
        <v xml:space="preserve"> </v>
      </c>
      <c r="JX51" s="169">
        <f t="shared" si="80"/>
        <v>0</v>
      </c>
      <c r="JY51" s="170" t="str">
        <f t="shared" si="81"/>
        <v xml:space="preserve"> </v>
      </c>
      <c r="KA51" s="166">
        <v>10</v>
      </c>
      <c r="KB51" s="226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",(VLOOKUP(KE51,PROTOKOL!$A$1:$E$27,2,FALSE))*KF51)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8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",(VLOOKUP(KN51,PROTOKOL!$A$1:$E$27,2,FALSE))*KO51)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02"/>
        <v xml:space="preserve"> </v>
      </c>
      <c r="KT51" s="169">
        <f t="shared" si="84"/>
        <v>0</v>
      </c>
      <c r="KU51" s="170" t="str">
        <f t="shared" si="85"/>
        <v xml:space="preserve"> </v>
      </c>
      <c r="KW51" s="166">
        <v>10</v>
      </c>
      <c r="KX51" s="226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",(VLOOKUP(LA51,PROTOKOL!$A$1:$E$27,2,FALSE))*LB51)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8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",(VLOOKUP(LJ51,PROTOKOL!$A$1:$E$27,2,FALSE))*LK51)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03"/>
        <v xml:space="preserve"> </v>
      </c>
      <c r="LP51" s="169">
        <f t="shared" si="88"/>
        <v>0</v>
      </c>
      <c r="LQ51" s="170" t="str">
        <f t="shared" si="89"/>
        <v xml:space="preserve"> </v>
      </c>
    </row>
    <row r="52" spans="1:329" ht="13.8">
      <c r="A52" s="166">
        <v>10</v>
      </c>
      <c r="B52" s="227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",(VLOOKUP(E52,PROTOKOL!$A$1:$E$27,2,FALSE))*F52)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3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",(VLOOKUP(N52,PROTOKOL!$A$1:$E$27,2,FALSE))*O52)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31"/>
        <v xml:space="preserve"> </v>
      </c>
      <c r="T52" s="169">
        <f t="shared" si="32"/>
        <v>0</v>
      </c>
      <c r="U52" s="170" t="str">
        <f t="shared" si="33"/>
        <v xml:space="preserve"> </v>
      </c>
      <c r="W52" s="166">
        <v>10</v>
      </c>
      <c r="X52" s="227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",(VLOOKUP(AA52,PROTOKOL!$A$1:$E$27,2,FALSE))*AB52)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3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",(VLOOKUP(AJ52,PROTOKOL!$A$1:$E$27,2,FALSE))*AK52)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90"/>
        <v xml:space="preserve"> </v>
      </c>
      <c r="AP52" s="169">
        <f t="shared" si="36"/>
        <v>0</v>
      </c>
      <c r="AQ52" s="170" t="str">
        <f t="shared" si="37"/>
        <v xml:space="preserve"> </v>
      </c>
      <c r="AS52" s="166">
        <v>10</v>
      </c>
      <c r="AT52" s="227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",(VLOOKUP(AW52,PROTOKOL!$A$1:$E$27,2,FALSE))*AX52)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3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",(VLOOKUP(BF52,PROTOKOL!$A$1:$E$27,2,FALSE))*BG52)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91"/>
        <v xml:space="preserve"> </v>
      </c>
      <c r="BL52" s="169">
        <f t="shared" si="40"/>
        <v>0</v>
      </c>
      <c r="BM52" s="170" t="str">
        <f t="shared" si="41"/>
        <v xml:space="preserve"> </v>
      </c>
      <c r="BO52" s="166">
        <v>10</v>
      </c>
      <c r="BP52" s="227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",(VLOOKUP(BS52,PROTOKOL!$A$1:$E$27,2,FALSE))*BT52)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4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",(VLOOKUP(CB52,PROTOKOL!$A$1:$E$27,2,FALSE))*CC52)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92"/>
        <v xml:space="preserve"> </v>
      </c>
      <c r="CH52" s="169">
        <f t="shared" si="44"/>
        <v>0</v>
      </c>
      <c r="CI52" s="170" t="str">
        <f t="shared" si="45"/>
        <v xml:space="preserve"> </v>
      </c>
      <c r="CK52" s="166">
        <v>10</v>
      </c>
      <c r="CL52" s="227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",(VLOOKUP(CO52,PROTOKOL!$A$1:$E$27,2,FALSE))*CP52)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4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",(VLOOKUP(CX52,PROTOKOL!$A$1:$E$27,2,FALSE))*CY52)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93"/>
        <v xml:space="preserve"> </v>
      </c>
      <c r="DD52" s="169">
        <f t="shared" si="48"/>
        <v>0</v>
      </c>
      <c r="DE52" s="170" t="str">
        <f t="shared" si="49"/>
        <v xml:space="preserve"> </v>
      </c>
      <c r="DG52" s="166">
        <v>10</v>
      </c>
      <c r="DH52" s="227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",(VLOOKUP(DK52,PROTOKOL!$A$1:$E$27,2,FALSE))*DL52)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5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",(VLOOKUP(DT52,PROTOKOL!$A$1:$E$27,2,FALSE))*DU52)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94"/>
        <v xml:space="preserve"> </v>
      </c>
      <c r="DZ52" s="169">
        <f t="shared" si="52"/>
        <v>0</v>
      </c>
      <c r="EA52" s="170" t="str">
        <f t="shared" si="53"/>
        <v xml:space="preserve"> </v>
      </c>
      <c r="EC52" s="166">
        <v>10</v>
      </c>
      <c r="ED52" s="227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",(VLOOKUP(EG52,PROTOKOL!$A$1:$E$27,2,FALSE))*EH52)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5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",(VLOOKUP(EP52,PROTOKOL!$A$1:$E$27,2,FALSE))*EQ52)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95"/>
        <v xml:space="preserve"> </v>
      </c>
      <c r="EV52" s="169">
        <f t="shared" si="56"/>
        <v>0</v>
      </c>
      <c r="EW52" s="170" t="str">
        <f t="shared" si="57"/>
        <v xml:space="preserve"> </v>
      </c>
      <c r="EY52" s="166">
        <v>10</v>
      </c>
      <c r="EZ52" s="227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",(VLOOKUP(FC52,PROTOKOL!$A$1:$E$27,2,FALSE))*FD52)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5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",(VLOOKUP(FL52,PROTOKOL!$A$1:$E$27,2,FALSE))*FM52)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96"/>
        <v xml:space="preserve"> </v>
      </c>
      <c r="FR52" s="169">
        <f t="shared" si="60"/>
        <v>0</v>
      </c>
      <c r="FS52" s="170" t="str">
        <f t="shared" si="61"/>
        <v xml:space="preserve"> </v>
      </c>
      <c r="FU52" s="166">
        <v>10</v>
      </c>
      <c r="FV52" s="227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",(VLOOKUP(FY52,PROTOKOL!$A$1:$E$27,2,FALSE))*FZ52)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6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",(VLOOKUP(GH52,PROTOKOL!$A$1:$E$27,2,FALSE))*GI52)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97"/>
        <v xml:space="preserve"> </v>
      </c>
      <c r="GN52" s="169">
        <f t="shared" si="64"/>
        <v>0</v>
      </c>
      <c r="GO52" s="170" t="str">
        <f t="shared" si="65"/>
        <v xml:space="preserve"> </v>
      </c>
      <c r="GQ52" s="166">
        <v>10</v>
      </c>
      <c r="GR52" s="227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",(VLOOKUP(GU52,PROTOKOL!$A$1:$E$27,2,FALSE))*GV52)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6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",(VLOOKUP(HD52,PROTOKOL!$A$1:$E$27,2,FALSE))*HE52)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98"/>
        <v xml:space="preserve"> </v>
      </c>
      <c r="HJ52" s="169">
        <f t="shared" si="68"/>
        <v>0</v>
      </c>
      <c r="HK52" s="170" t="str">
        <f t="shared" si="69"/>
        <v xml:space="preserve"> </v>
      </c>
      <c r="HM52" s="166">
        <v>10</v>
      </c>
      <c r="HN52" s="227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",(VLOOKUP(HQ52,PROTOKOL!$A$1:$E$27,2,FALSE))*HR52)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7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",(VLOOKUP(HZ52,PROTOKOL!$A$1:$E$27,2,FALSE))*IA52)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99"/>
        <v xml:space="preserve"> </v>
      </c>
      <c r="IF52" s="169">
        <f t="shared" si="72"/>
        <v>0</v>
      </c>
      <c r="IG52" s="170" t="str">
        <f t="shared" si="73"/>
        <v xml:space="preserve"> </v>
      </c>
      <c r="II52" s="166">
        <v>10</v>
      </c>
      <c r="IJ52" s="227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",(VLOOKUP(IM52,PROTOKOL!$A$1:$E$27,2,FALSE))*IN52)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7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",(VLOOKUP(IV52,PROTOKOL!$A$1:$E$27,2,FALSE))*IW52)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00"/>
        <v xml:space="preserve"> </v>
      </c>
      <c r="JB52" s="169">
        <f t="shared" si="76"/>
        <v>0</v>
      </c>
      <c r="JC52" s="170" t="str">
        <f t="shared" si="77"/>
        <v xml:space="preserve"> </v>
      </c>
      <c r="JE52" s="166">
        <v>10</v>
      </c>
      <c r="JF52" s="227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",(VLOOKUP(JI52,PROTOKOL!$A$1:$E$27,2,FALSE))*JJ52)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7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",(VLOOKUP(JR52,PROTOKOL!$A$1:$E$27,2,FALSE))*JS52)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01"/>
        <v xml:space="preserve"> </v>
      </c>
      <c r="JX52" s="169">
        <f t="shared" si="80"/>
        <v>0</v>
      </c>
      <c r="JY52" s="170" t="str">
        <f t="shared" si="81"/>
        <v xml:space="preserve"> </v>
      </c>
      <c r="KA52" s="166">
        <v>10</v>
      </c>
      <c r="KB52" s="227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",(VLOOKUP(KE52,PROTOKOL!$A$1:$E$27,2,FALSE))*KF52)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8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",(VLOOKUP(KN52,PROTOKOL!$A$1:$E$27,2,FALSE))*KO52)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02"/>
        <v xml:space="preserve"> </v>
      </c>
      <c r="KT52" s="169">
        <f t="shared" si="84"/>
        <v>0</v>
      </c>
      <c r="KU52" s="170" t="str">
        <f t="shared" si="85"/>
        <v xml:space="preserve"> </v>
      </c>
      <c r="KW52" s="166">
        <v>10</v>
      </c>
      <c r="KX52" s="227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",(VLOOKUP(LA52,PROTOKOL!$A$1:$E$27,2,FALSE))*LB52)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8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",(VLOOKUP(LJ52,PROTOKOL!$A$1:$E$27,2,FALSE))*LK52)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03"/>
        <v xml:space="preserve"> </v>
      </c>
      <c r="LP52" s="169">
        <f t="shared" si="88"/>
        <v>0</v>
      </c>
      <c r="LQ52" s="170" t="str">
        <f t="shared" si="89"/>
        <v xml:space="preserve"> </v>
      </c>
    </row>
    <row r="53" spans="1:329" ht="13.8">
      <c r="A53" s="166">
        <v>11</v>
      </c>
      <c r="B53" s="225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",(VLOOKUP(E53,PROTOKOL!$A$1:$E$27,2,FALSE))*F53)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3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",(VLOOKUP(N53,PROTOKOL!$A$1:$E$27,2,FALSE))*O53)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31"/>
        <v xml:space="preserve"> </v>
      </c>
      <c r="T53" s="169">
        <f t="shared" si="32"/>
        <v>0</v>
      </c>
      <c r="U53" s="170" t="str">
        <f t="shared" si="33"/>
        <v xml:space="preserve"> </v>
      </c>
      <c r="W53" s="166">
        <v>11</v>
      </c>
      <c r="X53" s="225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",(VLOOKUP(AA53,PROTOKOL!$A$1:$E$27,2,FALSE))*AB53)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3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",(VLOOKUP(AJ53,PROTOKOL!$A$1:$E$27,2,FALSE))*AK53)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90"/>
        <v xml:space="preserve"> </v>
      </c>
      <c r="AP53" s="169">
        <f t="shared" si="36"/>
        <v>0</v>
      </c>
      <c r="AQ53" s="170" t="str">
        <f t="shared" si="37"/>
        <v xml:space="preserve"> </v>
      </c>
      <c r="AS53" s="166">
        <v>11</v>
      </c>
      <c r="AT53" s="225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",(VLOOKUP(AW53,PROTOKOL!$A$1:$E$27,2,FALSE))*AX53)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3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",(VLOOKUP(BF53,PROTOKOL!$A$1:$E$27,2,FALSE))*BG53)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91"/>
        <v xml:space="preserve"> </v>
      </c>
      <c r="BL53" s="169">
        <f t="shared" si="40"/>
        <v>0</v>
      </c>
      <c r="BM53" s="170" t="str">
        <f t="shared" si="41"/>
        <v xml:space="preserve"> </v>
      </c>
      <c r="BO53" s="166">
        <v>11</v>
      </c>
      <c r="BP53" s="225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",(VLOOKUP(BS53,PROTOKOL!$A$1:$E$27,2,FALSE))*BT53)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4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",(VLOOKUP(CB53,PROTOKOL!$A$1:$E$27,2,FALSE))*CC53)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92"/>
        <v xml:space="preserve"> </v>
      </c>
      <c r="CH53" s="169">
        <f t="shared" si="44"/>
        <v>0</v>
      </c>
      <c r="CI53" s="170" t="str">
        <f t="shared" si="45"/>
        <v xml:space="preserve"> </v>
      </c>
      <c r="CK53" s="166">
        <v>11</v>
      </c>
      <c r="CL53" s="225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",(VLOOKUP(CO53,PROTOKOL!$A$1:$E$27,2,FALSE))*CP53)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4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",(VLOOKUP(CX53,PROTOKOL!$A$1:$E$27,2,FALSE))*CY53)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93"/>
        <v xml:space="preserve"> </v>
      </c>
      <c r="DD53" s="169">
        <f t="shared" si="48"/>
        <v>0</v>
      </c>
      <c r="DE53" s="170" t="str">
        <f t="shared" si="49"/>
        <v xml:space="preserve"> </v>
      </c>
      <c r="DG53" s="166">
        <v>11</v>
      </c>
      <c r="DH53" s="225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",(VLOOKUP(DK53,PROTOKOL!$A$1:$E$27,2,FALSE))*DL53)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5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",(VLOOKUP(DT53,PROTOKOL!$A$1:$E$27,2,FALSE))*DU53)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94"/>
        <v xml:space="preserve"> </v>
      </c>
      <c r="DZ53" s="169">
        <f t="shared" si="52"/>
        <v>0</v>
      </c>
      <c r="EA53" s="170" t="str">
        <f t="shared" si="53"/>
        <v xml:space="preserve"> </v>
      </c>
      <c r="EC53" s="166">
        <v>11</v>
      </c>
      <c r="ED53" s="225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",(VLOOKUP(EG53,PROTOKOL!$A$1:$E$27,2,FALSE))*EH53)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5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",(VLOOKUP(EP53,PROTOKOL!$A$1:$E$27,2,FALSE))*EQ53)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95"/>
        <v xml:space="preserve"> </v>
      </c>
      <c r="EV53" s="169">
        <f t="shared" si="56"/>
        <v>0</v>
      </c>
      <c r="EW53" s="170" t="str">
        <f t="shared" si="57"/>
        <v xml:space="preserve"> </v>
      </c>
      <c r="EY53" s="166">
        <v>11</v>
      </c>
      <c r="EZ53" s="225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",(VLOOKUP(FC53,PROTOKOL!$A$1:$E$27,2,FALSE))*FD53)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5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",(VLOOKUP(FL53,PROTOKOL!$A$1:$E$27,2,FALSE))*FM53)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96"/>
        <v xml:space="preserve"> </v>
      </c>
      <c r="FR53" s="169">
        <f t="shared" si="60"/>
        <v>0</v>
      </c>
      <c r="FS53" s="170" t="str">
        <f t="shared" si="61"/>
        <v xml:space="preserve"> </v>
      </c>
      <c r="FU53" s="166">
        <v>11</v>
      </c>
      <c r="FV53" s="225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",(VLOOKUP(FY53,PROTOKOL!$A$1:$E$27,2,FALSE))*FZ53)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6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",(VLOOKUP(GH53,PROTOKOL!$A$1:$E$27,2,FALSE))*GI53)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97"/>
        <v xml:space="preserve"> </v>
      </c>
      <c r="GN53" s="169">
        <f t="shared" si="64"/>
        <v>0</v>
      </c>
      <c r="GO53" s="170" t="str">
        <f t="shared" si="65"/>
        <v xml:space="preserve"> </v>
      </c>
      <c r="GQ53" s="166">
        <v>11</v>
      </c>
      <c r="GR53" s="225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",(VLOOKUP(GU53,PROTOKOL!$A$1:$E$27,2,FALSE))*GV53)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6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",(VLOOKUP(HD53,PROTOKOL!$A$1:$E$27,2,FALSE))*HE53)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98"/>
        <v xml:space="preserve"> </v>
      </c>
      <c r="HJ53" s="169">
        <f t="shared" si="68"/>
        <v>0</v>
      </c>
      <c r="HK53" s="170" t="str">
        <f t="shared" si="69"/>
        <v xml:space="preserve"> </v>
      </c>
      <c r="HM53" s="166">
        <v>11</v>
      </c>
      <c r="HN53" s="225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",(VLOOKUP(HQ53,PROTOKOL!$A$1:$E$27,2,FALSE))*HR53)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7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",(VLOOKUP(HZ53,PROTOKOL!$A$1:$E$27,2,FALSE))*IA53)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99"/>
        <v xml:space="preserve"> </v>
      </c>
      <c r="IF53" s="169">
        <f t="shared" si="72"/>
        <v>0</v>
      </c>
      <c r="IG53" s="170" t="str">
        <f t="shared" si="73"/>
        <v xml:space="preserve"> </v>
      </c>
      <c r="II53" s="166">
        <v>11</v>
      </c>
      <c r="IJ53" s="225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",(VLOOKUP(IM53,PROTOKOL!$A$1:$E$27,2,FALSE))*IN53)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7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",(VLOOKUP(IV53,PROTOKOL!$A$1:$E$27,2,FALSE))*IW53)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00"/>
        <v xml:space="preserve"> </v>
      </c>
      <c r="JB53" s="169">
        <f t="shared" si="76"/>
        <v>0</v>
      </c>
      <c r="JC53" s="170" t="str">
        <f t="shared" si="77"/>
        <v xml:space="preserve"> </v>
      </c>
      <c r="JE53" s="166">
        <v>11</v>
      </c>
      <c r="JF53" s="225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",(VLOOKUP(JI53,PROTOKOL!$A$1:$E$27,2,FALSE))*JJ53)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7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",(VLOOKUP(JR53,PROTOKOL!$A$1:$E$27,2,FALSE))*JS53)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01"/>
        <v xml:space="preserve"> </v>
      </c>
      <c r="JX53" s="169">
        <f t="shared" si="80"/>
        <v>0</v>
      </c>
      <c r="JY53" s="170" t="str">
        <f t="shared" si="81"/>
        <v xml:space="preserve"> </v>
      </c>
      <c r="KA53" s="166">
        <v>11</v>
      </c>
      <c r="KB53" s="225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",(VLOOKUP(KE53,PROTOKOL!$A$1:$E$27,2,FALSE))*KF53)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8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",(VLOOKUP(KN53,PROTOKOL!$A$1:$E$27,2,FALSE))*KO53)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02"/>
        <v xml:space="preserve"> </v>
      </c>
      <c r="KT53" s="169">
        <f t="shared" si="84"/>
        <v>0</v>
      </c>
      <c r="KU53" s="170" t="str">
        <f t="shared" si="85"/>
        <v xml:space="preserve"> </v>
      </c>
      <c r="KW53" s="166">
        <v>11</v>
      </c>
      <c r="KX53" s="225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",(VLOOKUP(LA53,PROTOKOL!$A$1:$E$27,2,FALSE))*LB53)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8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",(VLOOKUP(LJ53,PROTOKOL!$A$1:$E$27,2,FALSE))*LK53)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03"/>
        <v xml:space="preserve"> </v>
      </c>
      <c r="LP53" s="169">
        <f t="shared" si="88"/>
        <v>0</v>
      </c>
      <c r="LQ53" s="170" t="str">
        <f t="shared" si="89"/>
        <v xml:space="preserve"> </v>
      </c>
    </row>
    <row r="54" spans="1:329" ht="13.8">
      <c r="A54" s="166">
        <v>11</v>
      </c>
      <c r="B54" s="226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",(VLOOKUP(E54,PROTOKOL!$A$1:$E$27,2,FALSE))*F54)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3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",(VLOOKUP(N54,PROTOKOL!$A$1:$E$27,2,FALSE))*O54)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31"/>
        <v xml:space="preserve"> </v>
      </c>
      <c r="T54" s="169">
        <f t="shared" si="32"/>
        <v>0</v>
      </c>
      <c r="U54" s="170" t="str">
        <f t="shared" si="33"/>
        <v xml:space="preserve"> </v>
      </c>
      <c r="W54" s="166">
        <v>11</v>
      </c>
      <c r="X54" s="226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",(VLOOKUP(AA54,PROTOKOL!$A$1:$E$27,2,FALSE))*AB54)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3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",(VLOOKUP(AJ54,PROTOKOL!$A$1:$E$27,2,FALSE))*AK54)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90"/>
        <v xml:space="preserve"> </v>
      </c>
      <c r="AP54" s="169">
        <f t="shared" si="36"/>
        <v>0</v>
      </c>
      <c r="AQ54" s="170" t="str">
        <f t="shared" si="37"/>
        <v xml:space="preserve"> </v>
      </c>
      <c r="AS54" s="166">
        <v>11</v>
      </c>
      <c r="AT54" s="226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",(VLOOKUP(AW54,PROTOKOL!$A$1:$E$27,2,FALSE))*AX54)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3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",(VLOOKUP(BF54,PROTOKOL!$A$1:$E$27,2,FALSE))*BG54)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91"/>
        <v xml:space="preserve"> </v>
      </c>
      <c r="BL54" s="169">
        <f t="shared" si="40"/>
        <v>0</v>
      </c>
      <c r="BM54" s="170" t="str">
        <f t="shared" si="41"/>
        <v xml:space="preserve"> </v>
      </c>
      <c r="BO54" s="166">
        <v>11</v>
      </c>
      <c r="BP54" s="226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",(VLOOKUP(BS54,PROTOKOL!$A$1:$E$27,2,FALSE))*BT54)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4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",(VLOOKUP(CB54,PROTOKOL!$A$1:$E$27,2,FALSE))*CC54)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92"/>
        <v xml:space="preserve"> </v>
      </c>
      <c r="CH54" s="169">
        <f t="shared" si="44"/>
        <v>0</v>
      </c>
      <c r="CI54" s="170" t="str">
        <f t="shared" si="45"/>
        <v xml:space="preserve"> </v>
      </c>
      <c r="CK54" s="166">
        <v>11</v>
      </c>
      <c r="CL54" s="226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",(VLOOKUP(CO54,PROTOKOL!$A$1:$E$27,2,FALSE))*CP54)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4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",(VLOOKUP(CX54,PROTOKOL!$A$1:$E$27,2,FALSE))*CY54)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93"/>
        <v xml:space="preserve"> </v>
      </c>
      <c r="DD54" s="169">
        <f t="shared" si="48"/>
        <v>0</v>
      </c>
      <c r="DE54" s="170" t="str">
        <f t="shared" si="49"/>
        <v xml:space="preserve"> </v>
      </c>
      <c r="DG54" s="166">
        <v>11</v>
      </c>
      <c r="DH54" s="226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",(VLOOKUP(DK54,PROTOKOL!$A$1:$E$27,2,FALSE))*DL54)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5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",(VLOOKUP(DT54,PROTOKOL!$A$1:$E$27,2,FALSE))*DU54)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94"/>
        <v xml:space="preserve"> </v>
      </c>
      <c r="DZ54" s="169">
        <f t="shared" si="52"/>
        <v>0</v>
      </c>
      <c r="EA54" s="170" t="str">
        <f t="shared" si="53"/>
        <v xml:space="preserve"> </v>
      </c>
      <c r="EC54" s="166">
        <v>11</v>
      </c>
      <c r="ED54" s="226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",(VLOOKUP(EG54,PROTOKOL!$A$1:$E$27,2,FALSE))*EH54)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5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",(VLOOKUP(EP54,PROTOKOL!$A$1:$E$27,2,FALSE))*EQ54)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95"/>
        <v xml:space="preserve"> </v>
      </c>
      <c r="EV54" s="169">
        <f t="shared" si="56"/>
        <v>0</v>
      </c>
      <c r="EW54" s="170" t="str">
        <f t="shared" si="57"/>
        <v xml:space="preserve"> </v>
      </c>
      <c r="EY54" s="166">
        <v>11</v>
      </c>
      <c r="EZ54" s="226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",(VLOOKUP(FC54,PROTOKOL!$A$1:$E$27,2,FALSE))*FD54)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5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",(VLOOKUP(FL54,PROTOKOL!$A$1:$E$27,2,FALSE))*FM54)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96"/>
        <v xml:space="preserve"> </v>
      </c>
      <c r="FR54" s="169">
        <f t="shared" si="60"/>
        <v>0</v>
      </c>
      <c r="FS54" s="170" t="str">
        <f t="shared" si="61"/>
        <v xml:space="preserve"> </v>
      </c>
      <c r="FU54" s="166">
        <v>11</v>
      </c>
      <c r="FV54" s="226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",(VLOOKUP(FY54,PROTOKOL!$A$1:$E$27,2,FALSE))*FZ54)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6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",(VLOOKUP(GH54,PROTOKOL!$A$1:$E$27,2,FALSE))*GI54)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97"/>
        <v xml:space="preserve"> </v>
      </c>
      <c r="GN54" s="169">
        <f t="shared" si="64"/>
        <v>0</v>
      </c>
      <c r="GO54" s="170" t="str">
        <f t="shared" si="65"/>
        <v xml:space="preserve"> </v>
      </c>
      <c r="GQ54" s="166">
        <v>11</v>
      </c>
      <c r="GR54" s="226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",(VLOOKUP(GU54,PROTOKOL!$A$1:$E$27,2,FALSE))*GV54)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6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",(VLOOKUP(HD54,PROTOKOL!$A$1:$E$27,2,FALSE))*HE54)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98"/>
        <v xml:space="preserve"> </v>
      </c>
      <c r="HJ54" s="169">
        <f t="shared" si="68"/>
        <v>0</v>
      </c>
      <c r="HK54" s="170" t="str">
        <f t="shared" si="69"/>
        <v xml:space="preserve"> </v>
      </c>
      <c r="HM54" s="166">
        <v>11</v>
      </c>
      <c r="HN54" s="226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",(VLOOKUP(HQ54,PROTOKOL!$A$1:$E$27,2,FALSE))*HR54)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7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",(VLOOKUP(HZ54,PROTOKOL!$A$1:$E$27,2,FALSE))*IA54)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99"/>
        <v xml:space="preserve"> </v>
      </c>
      <c r="IF54" s="169">
        <f t="shared" si="72"/>
        <v>0</v>
      </c>
      <c r="IG54" s="170" t="str">
        <f t="shared" si="73"/>
        <v xml:space="preserve"> </v>
      </c>
      <c r="II54" s="166">
        <v>11</v>
      </c>
      <c r="IJ54" s="226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",(VLOOKUP(IM54,PROTOKOL!$A$1:$E$27,2,FALSE))*IN54)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7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",(VLOOKUP(IV54,PROTOKOL!$A$1:$E$27,2,FALSE))*IW54)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00"/>
        <v xml:space="preserve"> </v>
      </c>
      <c r="JB54" s="169">
        <f t="shared" si="76"/>
        <v>0</v>
      </c>
      <c r="JC54" s="170" t="str">
        <f t="shared" si="77"/>
        <v xml:space="preserve"> </v>
      </c>
      <c r="JE54" s="166">
        <v>11</v>
      </c>
      <c r="JF54" s="226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",(VLOOKUP(JI54,PROTOKOL!$A$1:$E$27,2,FALSE))*JJ54)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7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",(VLOOKUP(JR54,PROTOKOL!$A$1:$E$27,2,FALSE))*JS54)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01"/>
        <v xml:space="preserve"> </v>
      </c>
      <c r="JX54" s="169">
        <f t="shared" si="80"/>
        <v>0</v>
      </c>
      <c r="JY54" s="170" t="str">
        <f t="shared" si="81"/>
        <v xml:space="preserve"> </v>
      </c>
      <c r="KA54" s="166">
        <v>11</v>
      </c>
      <c r="KB54" s="226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",(VLOOKUP(KE54,PROTOKOL!$A$1:$E$27,2,FALSE))*KF54)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8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",(VLOOKUP(KN54,PROTOKOL!$A$1:$E$27,2,FALSE))*KO54)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02"/>
        <v xml:space="preserve"> </v>
      </c>
      <c r="KT54" s="169">
        <f t="shared" si="84"/>
        <v>0</v>
      </c>
      <c r="KU54" s="170" t="str">
        <f t="shared" si="85"/>
        <v xml:space="preserve"> </v>
      </c>
      <c r="KW54" s="166">
        <v>11</v>
      </c>
      <c r="KX54" s="226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",(VLOOKUP(LA54,PROTOKOL!$A$1:$E$27,2,FALSE))*LB54)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8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",(VLOOKUP(LJ54,PROTOKOL!$A$1:$E$27,2,FALSE))*LK54)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03"/>
        <v xml:space="preserve"> </v>
      </c>
      <c r="LP54" s="169">
        <f t="shared" si="88"/>
        <v>0</v>
      </c>
      <c r="LQ54" s="170" t="str">
        <f t="shared" si="89"/>
        <v xml:space="preserve"> </v>
      </c>
    </row>
    <row r="55" spans="1:329" ht="13.8">
      <c r="A55" s="166">
        <v>11</v>
      </c>
      <c r="B55" s="227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",(VLOOKUP(E55,PROTOKOL!$A$1:$E$27,2,FALSE))*F55)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3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",(VLOOKUP(N55,PROTOKOL!$A$1:$E$27,2,FALSE))*O55)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31"/>
        <v xml:space="preserve"> </v>
      </c>
      <c r="T55" s="169">
        <f t="shared" si="32"/>
        <v>0</v>
      </c>
      <c r="U55" s="170" t="str">
        <f t="shared" si="33"/>
        <v xml:space="preserve"> </v>
      </c>
      <c r="W55" s="166">
        <v>11</v>
      </c>
      <c r="X55" s="227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",(VLOOKUP(AA55,PROTOKOL!$A$1:$E$27,2,FALSE))*AB55)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3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",(VLOOKUP(AJ55,PROTOKOL!$A$1:$E$27,2,FALSE))*AK55)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90"/>
        <v xml:space="preserve"> </v>
      </c>
      <c r="AP55" s="169">
        <f t="shared" si="36"/>
        <v>0</v>
      </c>
      <c r="AQ55" s="170" t="str">
        <f t="shared" si="37"/>
        <v xml:space="preserve"> </v>
      </c>
      <c r="AS55" s="166">
        <v>11</v>
      </c>
      <c r="AT55" s="227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",(VLOOKUP(AW55,PROTOKOL!$A$1:$E$27,2,FALSE))*AX55)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3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",(VLOOKUP(BF55,PROTOKOL!$A$1:$E$27,2,FALSE))*BG55)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91"/>
        <v xml:space="preserve"> </v>
      </c>
      <c r="BL55" s="169">
        <f t="shared" si="40"/>
        <v>0</v>
      </c>
      <c r="BM55" s="170" t="str">
        <f t="shared" si="41"/>
        <v xml:space="preserve"> </v>
      </c>
      <c r="BO55" s="166">
        <v>11</v>
      </c>
      <c r="BP55" s="227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",(VLOOKUP(BS55,PROTOKOL!$A$1:$E$27,2,FALSE))*BT55)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4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",(VLOOKUP(CB55,PROTOKOL!$A$1:$E$27,2,FALSE))*CC55)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92"/>
        <v xml:space="preserve"> </v>
      </c>
      <c r="CH55" s="169">
        <f t="shared" si="44"/>
        <v>0</v>
      </c>
      <c r="CI55" s="170" t="str">
        <f t="shared" si="45"/>
        <v xml:space="preserve"> </v>
      </c>
      <c r="CK55" s="166">
        <v>11</v>
      </c>
      <c r="CL55" s="227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",(VLOOKUP(CO55,PROTOKOL!$A$1:$E$27,2,FALSE))*CP55)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4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",(VLOOKUP(CX55,PROTOKOL!$A$1:$E$27,2,FALSE))*CY55)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93"/>
        <v xml:space="preserve"> </v>
      </c>
      <c r="DD55" s="169">
        <f t="shared" si="48"/>
        <v>0</v>
      </c>
      <c r="DE55" s="170" t="str">
        <f t="shared" si="49"/>
        <v xml:space="preserve"> </v>
      </c>
      <c r="DG55" s="166">
        <v>11</v>
      </c>
      <c r="DH55" s="227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",(VLOOKUP(DK55,PROTOKOL!$A$1:$E$27,2,FALSE))*DL55)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5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",(VLOOKUP(DT55,PROTOKOL!$A$1:$E$27,2,FALSE))*DU55)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94"/>
        <v xml:space="preserve"> </v>
      </c>
      <c r="DZ55" s="169">
        <f t="shared" si="52"/>
        <v>0</v>
      </c>
      <c r="EA55" s="170" t="str">
        <f t="shared" si="53"/>
        <v xml:space="preserve"> </v>
      </c>
      <c r="EC55" s="166">
        <v>11</v>
      </c>
      <c r="ED55" s="227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",(VLOOKUP(EG55,PROTOKOL!$A$1:$E$27,2,FALSE))*EH55)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5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",(VLOOKUP(EP55,PROTOKOL!$A$1:$E$27,2,FALSE))*EQ55)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95"/>
        <v xml:space="preserve"> </v>
      </c>
      <c r="EV55" s="169">
        <f t="shared" si="56"/>
        <v>0</v>
      </c>
      <c r="EW55" s="170" t="str">
        <f t="shared" si="57"/>
        <v xml:space="preserve"> </v>
      </c>
      <c r="EY55" s="166">
        <v>11</v>
      </c>
      <c r="EZ55" s="227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",(VLOOKUP(FC55,PROTOKOL!$A$1:$E$27,2,FALSE))*FD55)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5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",(VLOOKUP(FL55,PROTOKOL!$A$1:$E$27,2,FALSE))*FM55)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96"/>
        <v xml:space="preserve"> </v>
      </c>
      <c r="FR55" s="169">
        <f t="shared" si="60"/>
        <v>0</v>
      </c>
      <c r="FS55" s="170" t="str">
        <f t="shared" si="61"/>
        <v xml:space="preserve"> </v>
      </c>
      <c r="FU55" s="166">
        <v>11</v>
      </c>
      <c r="FV55" s="227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",(VLOOKUP(FY55,PROTOKOL!$A$1:$E$27,2,FALSE))*FZ55)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6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",(VLOOKUP(GH55,PROTOKOL!$A$1:$E$27,2,FALSE))*GI55)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97"/>
        <v xml:space="preserve"> </v>
      </c>
      <c r="GN55" s="169">
        <f t="shared" si="64"/>
        <v>0</v>
      </c>
      <c r="GO55" s="170" t="str">
        <f t="shared" si="65"/>
        <v xml:space="preserve"> </v>
      </c>
      <c r="GQ55" s="166">
        <v>11</v>
      </c>
      <c r="GR55" s="227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",(VLOOKUP(GU55,PROTOKOL!$A$1:$E$27,2,FALSE))*GV55)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6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",(VLOOKUP(HD55,PROTOKOL!$A$1:$E$27,2,FALSE))*HE55)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98"/>
        <v xml:space="preserve"> </v>
      </c>
      <c r="HJ55" s="169">
        <f t="shared" si="68"/>
        <v>0</v>
      </c>
      <c r="HK55" s="170" t="str">
        <f t="shared" si="69"/>
        <v xml:space="preserve"> </v>
      </c>
      <c r="HM55" s="166">
        <v>11</v>
      </c>
      <c r="HN55" s="227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",(VLOOKUP(HQ55,PROTOKOL!$A$1:$E$27,2,FALSE))*HR55)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7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",(VLOOKUP(HZ55,PROTOKOL!$A$1:$E$27,2,FALSE))*IA55)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99"/>
        <v xml:space="preserve"> </v>
      </c>
      <c r="IF55" s="169">
        <f t="shared" si="72"/>
        <v>0</v>
      </c>
      <c r="IG55" s="170" t="str">
        <f t="shared" si="73"/>
        <v xml:space="preserve"> </v>
      </c>
      <c r="II55" s="166">
        <v>11</v>
      </c>
      <c r="IJ55" s="227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",(VLOOKUP(IM55,PROTOKOL!$A$1:$E$27,2,FALSE))*IN55)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7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",(VLOOKUP(IV55,PROTOKOL!$A$1:$E$27,2,FALSE))*IW55)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00"/>
        <v xml:space="preserve"> </v>
      </c>
      <c r="JB55" s="169">
        <f t="shared" si="76"/>
        <v>0</v>
      </c>
      <c r="JC55" s="170" t="str">
        <f t="shared" si="77"/>
        <v xml:space="preserve"> </v>
      </c>
      <c r="JE55" s="166">
        <v>11</v>
      </c>
      <c r="JF55" s="227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",(VLOOKUP(JI55,PROTOKOL!$A$1:$E$27,2,FALSE))*JJ55)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7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",(VLOOKUP(JR55,PROTOKOL!$A$1:$E$27,2,FALSE))*JS55)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01"/>
        <v xml:space="preserve"> </v>
      </c>
      <c r="JX55" s="169">
        <f t="shared" si="80"/>
        <v>0</v>
      </c>
      <c r="JY55" s="170" t="str">
        <f t="shared" si="81"/>
        <v xml:space="preserve"> </v>
      </c>
      <c r="KA55" s="166">
        <v>11</v>
      </c>
      <c r="KB55" s="227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",(VLOOKUP(KE55,PROTOKOL!$A$1:$E$27,2,FALSE))*KF55)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8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",(VLOOKUP(KN55,PROTOKOL!$A$1:$E$27,2,FALSE))*KO55)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02"/>
        <v xml:space="preserve"> </v>
      </c>
      <c r="KT55" s="169">
        <f t="shared" si="84"/>
        <v>0</v>
      </c>
      <c r="KU55" s="170" t="str">
        <f t="shared" si="85"/>
        <v xml:space="preserve"> </v>
      </c>
      <c r="KW55" s="166">
        <v>11</v>
      </c>
      <c r="KX55" s="227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",(VLOOKUP(LA55,PROTOKOL!$A$1:$E$27,2,FALSE))*LB55)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8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",(VLOOKUP(LJ55,PROTOKOL!$A$1:$E$27,2,FALSE))*LK55)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03"/>
        <v xml:space="preserve"> </v>
      </c>
      <c r="LP55" s="169">
        <f t="shared" si="88"/>
        <v>0</v>
      </c>
      <c r="LQ55" s="170" t="str">
        <f t="shared" si="89"/>
        <v xml:space="preserve"> </v>
      </c>
    </row>
    <row r="56" spans="1:329" ht="13.8">
      <c r="A56" s="166">
        <v>12</v>
      </c>
      <c r="B56" s="225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",(VLOOKUP(E56,PROTOKOL!$A$1:$E$27,2,FALSE))*F56)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3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",(VLOOKUP(N56,PROTOKOL!$A$1:$E$27,2,FALSE))*O56)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31"/>
        <v xml:space="preserve"> </v>
      </c>
      <c r="T56" s="169">
        <f t="shared" si="32"/>
        <v>0</v>
      </c>
      <c r="U56" s="170" t="str">
        <f t="shared" si="33"/>
        <v xml:space="preserve"> </v>
      </c>
      <c r="W56" s="166">
        <v>12</v>
      </c>
      <c r="X56" s="225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",(VLOOKUP(AA56,PROTOKOL!$A$1:$E$27,2,FALSE))*AB56)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3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",(VLOOKUP(AJ56,PROTOKOL!$A$1:$E$27,2,FALSE))*AK56)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90"/>
        <v xml:space="preserve"> </v>
      </c>
      <c r="AP56" s="169">
        <f t="shared" si="36"/>
        <v>0</v>
      </c>
      <c r="AQ56" s="170" t="str">
        <f t="shared" si="37"/>
        <v xml:space="preserve"> </v>
      </c>
      <c r="AS56" s="166">
        <v>12</v>
      </c>
      <c r="AT56" s="225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",(VLOOKUP(AW56,PROTOKOL!$A$1:$E$27,2,FALSE))*AX56)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3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",(VLOOKUP(BF56,PROTOKOL!$A$1:$E$27,2,FALSE))*BG56)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91"/>
        <v xml:space="preserve"> </v>
      </c>
      <c r="BL56" s="169">
        <f t="shared" si="40"/>
        <v>0</v>
      </c>
      <c r="BM56" s="170" t="str">
        <f t="shared" si="41"/>
        <v xml:space="preserve"> </v>
      </c>
      <c r="BO56" s="166">
        <v>12</v>
      </c>
      <c r="BP56" s="225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",(VLOOKUP(BS56,PROTOKOL!$A$1:$E$27,2,FALSE))*BT56)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4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",(VLOOKUP(CB56,PROTOKOL!$A$1:$E$27,2,FALSE))*CC56)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92"/>
        <v xml:space="preserve"> </v>
      </c>
      <c r="CH56" s="169">
        <f t="shared" si="44"/>
        <v>0</v>
      </c>
      <c r="CI56" s="170" t="str">
        <f t="shared" si="45"/>
        <v xml:space="preserve"> </v>
      </c>
      <c r="CK56" s="166">
        <v>12</v>
      </c>
      <c r="CL56" s="225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",(VLOOKUP(CO56,PROTOKOL!$A$1:$E$27,2,FALSE))*CP56)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4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",(VLOOKUP(CX56,PROTOKOL!$A$1:$E$27,2,FALSE))*CY56)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93"/>
        <v xml:space="preserve"> </v>
      </c>
      <c r="DD56" s="169">
        <f t="shared" si="48"/>
        <v>0</v>
      </c>
      <c r="DE56" s="170" t="str">
        <f t="shared" si="49"/>
        <v xml:space="preserve"> </v>
      </c>
      <c r="DG56" s="166">
        <v>12</v>
      </c>
      <c r="DH56" s="225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",(VLOOKUP(DK56,PROTOKOL!$A$1:$E$27,2,FALSE))*DL56)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5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",(VLOOKUP(DT56,PROTOKOL!$A$1:$E$27,2,FALSE))*DU56)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94"/>
        <v xml:space="preserve"> </v>
      </c>
      <c r="DZ56" s="169">
        <f t="shared" si="52"/>
        <v>0</v>
      </c>
      <c r="EA56" s="170" t="str">
        <f t="shared" si="53"/>
        <v xml:space="preserve"> </v>
      </c>
      <c r="EC56" s="166">
        <v>12</v>
      </c>
      <c r="ED56" s="225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",(VLOOKUP(EG56,PROTOKOL!$A$1:$E$27,2,FALSE))*EH56)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5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",(VLOOKUP(EP56,PROTOKOL!$A$1:$E$27,2,FALSE))*EQ56)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95"/>
        <v xml:space="preserve"> </v>
      </c>
      <c r="EV56" s="169">
        <f t="shared" si="56"/>
        <v>0</v>
      </c>
      <c r="EW56" s="170" t="str">
        <f t="shared" si="57"/>
        <v xml:space="preserve"> </v>
      </c>
      <c r="EY56" s="166">
        <v>12</v>
      </c>
      <c r="EZ56" s="225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",(VLOOKUP(FC56,PROTOKOL!$A$1:$E$27,2,FALSE))*FD56)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5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",(VLOOKUP(FL56,PROTOKOL!$A$1:$E$27,2,FALSE))*FM56)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96"/>
        <v xml:space="preserve"> </v>
      </c>
      <c r="FR56" s="169">
        <f t="shared" si="60"/>
        <v>0</v>
      </c>
      <c r="FS56" s="170" t="str">
        <f t="shared" si="61"/>
        <v xml:space="preserve"> </v>
      </c>
      <c r="FU56" s="166">
        <v>12</v>
      </c>
      <c r="FV56" s="225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",(VLOOKUP(FY56,PROTOKOL!$A$1:$E$27,2,FALSE))*FZ56)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6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",(VLOOKUP(GH56,PROTOKOL!$A$1:$E$27,2,FALSE))*GI56)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97"/>
        <v xml:space="preserve"> </v>
      </c>
      <c r="GN56" s="169">
        <f t="shared" si="64"/>
        <v>0</v>
      </c>
      <c r="GO56" s="170" t="str">
        <f t="shared" si="65"/>
        <v xml:space="preserve"> </v>
      </c>
      <c r="GQ56" s="166">
        <v>12</v>
      </c>
      <c r="GR56" s="225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",(VLOOKUP(GU56,PROTOKOL!$A$1:$E$27,2,FALSE))*GV56)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6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",(VLOOKUP(HD56,PROTOKOL!$A$1:$E$27,2,FALSE))*HE56)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98"/>
        <v xml:space="preserve"> </v>
      </c>
      <c r="HJ56" s="169">
        <f t="shared" si="68"/>
        <v>0</v>
      </c>
      <c r="HK56" s="170" t="str">
        <f t="shared" si="69"/>
        <v xml:space="preserve"> </v>
      </c>
      <c r="HM56" s="166">
        <v>12</v>
      </c>
      <c r="HN56" s="225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",(VLOOKUP(HQ56,PROTOKOL!$A$1:$E$27,2,FALSE))*HR56)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7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",(VLOOKUP(HZ56,PROTOKOL!$A$1:$E$27,2,FALSE))*IA56)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99"/>
        <v xml:space="preserve"> </v>
      </c>
      <c r="IF56" s="169">
        <f t="shared" si="72"/>
        <v>0</v>
      </c>
      <c r="IG56" s="170" t="str">
        <f t="shared" si="73"/>
        <v xml:space="preserve"> </v>
      </c>
      <c r="II56" s="166">
        <v>12</v>
      </c>
      <c r="IJ56" s="225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",(VLOOKUP(IM56,PROTOKOL!$A$1:$E$27,2,FALSE))*IN56)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7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",(VLOOKUP(IV56,PROTOKOL!$A$1:$E$27,2,FALSE))*IW56)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00"/>
        <v xml:space="preserve"> </v>
      </c>
      <c r="JB56" s="169">
        <f t="shared" si="76"/>
        <v>0</v>
      </c>
      <c r="JC56" s="170" t="str">
        <f t="shared" si="77"/>
        <v xml:space="preserve"> </v>
      </c>
      <c r="JE56" s="166">
        <v>12</v>
      </c>
      <c r="JF56" s="225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",(VLOOKUP(JI56,PROTOKOL!$A$1:$E$27,2,FALSE))*JJ56)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7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",(VLOOKUP(JR56,PROTOKOL!$A$1:$E$27,2,FALSE))*JS56)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01"/>
        <v xml:space="preserve"> </v>
      </c>
      <c r="JX56" s="169">
        <f t="shared" si="80"/>
        <v>0</v>
      </c>
      <c r="JY56" s="170" t="str">
        <f t="shared" si="81"/>
        <v xml:space="preserve"> </v>
      </c>
      <c r="KA56" s="166">
        <v>12</v>
      </c>
      <c r="KB56" s="225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",(VLOOKUP(KE56,PROTOKOL!$A$1:$E$27,2,FALSE))*KF56)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8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",(VLOOKUP(KN56,PROTOKOL!$A$1:$E$27,2,FALSE))*KO56)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02"/>
        <v xml:space="preserve"> </v>
      </c>
      <c r="KT56" s="169">
        <f t="shared" si="84"/>
        <v>0</v>
      </c>
      <c r="KU56" s="170" t="str">
        <f t="shared" si="85"/>
        <v xml:space="preserve"> </v>
      </c>
      <c r="KW56" s="166">
        <v>12</v>
      </c>
      <c r="KX56" s="225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",(VLOOKUP(LA56,PROTOKOL!$A$1:$E$27,2,FALSE))*LB56)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8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",(VLOOKUP(LJ56,PROTOKOL!$A$1:$E$27,2,FALSE))*LK56)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03"/>
        <v xml:space="preserve"> </v>
      </c>
      <c r="LP56" s="169">
        <f t="shared" si="88"/>
        <v>0</v>
      </c>
      <c r="LQ56" s="170" t="str">
        <f t="shared" si="89"/>
        <v xml:space="preserve"> </v>
      </c>
    </row>
    <row r="57" spans="1:329" ht="13.8">
      <c r="A57" s="166">
        <v>12</v>
      </c>
      <c r="B57" s="226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",(VLOOKUP(E57,PROTOKOL!$A$1:$E$27,2,FALSE))*F57)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3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",(VLOOKUP(N57,PROTOKOL!$A$1:$E$27,2,FALSE))*O57)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31"/>
        <v xml:space="preserve"> </v>
      </c>
      <c r="T57" s="169">
        <f t="shared" si="32"/>
        <v>0</v>
      </c>
      <c r="U57" s="170" t="str">
        <f t="shared" si="33"/>
        <v xml:space="preserve"> </v>
      </c>
      <c r="W57" s="166">
        <v>12</v>
      </c>
      <c r="X57" s="226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",(VLOOKUP(AA57,PROTOKOL!$A$1:$E$27,2,FALSE))*AB57)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3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",(VLOOKUP(AJ57,PROTOKOL!$A$1:$E$27,2,FALSE))*AK57)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90"/>
        <v xml:space="preserve"> </v>
      </c>
      <c r="AP57" s="169">
        <f t="shared" si="36"/>
        <v>0</v>
      </c>
      <c r="AQ57" s="170" t="str">
        <f t="shared" si="37"/>
        <v xml:space="preserve"> </v>
      </c>
      <c r="AS57" s="166">
        <v>12</v>
      </c>
      <c r="AT57" s="226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",(VLOOKUP(AW57,PROTOKOL!$A$1:$E$27,2,FALSE))*AX57)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3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",(VLOOKUP(BF57,PROTOKOL!$A$1:$E$27,2,FALSE))*BG57)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91"/>
        <v xml:space="preserve"> </v>
      </c>
      <c r="BL57" s="169">
        <f t="shared" si="40"/>
        <v>0</v>
      </c>
      <c r="BM57" s="170" t="str">
        <f t="shared" si="41"/>
        <v xml:space="preserve"> </v>
      </c>
      <c r="BO57" s="166">
        <v>12</v>
      </c>
      <c r="BP57" s="226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",(VLOOKUP(BS57,PROTOKOL!$A$1:$E$27,2,FALSE))*BT57)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4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",(VLOOKUP(CB57,PROTOKOL!$A$1:$E$27,2,FALSE))*CC57)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92"/>
        <v xml:space="preserve"> </v>
      </c>
      <c r="CH57" s="169">
        <f t="shared" si="44"/>
        <v>0</v>
      </c>
      <c r="CI57" s="170" t="str">
        <f t="shared" si="45"/>
        <v xml:space="preserve"> </v>
      </c>
      <c r="CK57" s="166">
        <v>12</v>
      </c>
      <c r="CL57" s="226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",(VLOOKUP(CO57,PROTOKOL!$A$1:$E$27,2,FALSE))*CP57)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4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",(VLOOKUP(CX57,PROTOKOL!$A$1:$E$27,2,FALSE))*CY57)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93"/>
        <v xml:space="preserve"> </v>
      </c>
      <c r="DD57" s="169">
        <f t="shared" si="48"/>
        <v>0</v>
      </c>
      <c r="DE57" s="170" t="str">
        <f t="shared" si="49"/>
        <v xml:space="preserve"> </v>
      </c>
      <c r="DG57" s="166">
        <v>12</v>
      </c>
      <c r="DH57" s="226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",(VLOOKUP(DK57,PROTOKOL!$A$1:$E$27,2,FALSE))*DL57)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5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",(VLOOKUP(DT57,PROTOKOL!$A$1:$E$27,2,FALSE))*DU57)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94"/>
        <v xml:space="preserve"> </v>
      </c>
      <c r="DZ57" s="169">
        <f t="shared" si="52"/>
        <v>0</v>
      </c>
      <c r="EA57" s="170" t="str">
        <f t="shared" si="53"/>
        <v xml:space="preserve"> </v>
      </c>
      <c r="EC57" s="166">
        <v>12</v>
      </c>
      <c r="ED57" s="226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",(VLOOKUP(EG57,PROTOKOL!$A$1:$E$27,2,FALSE))*EH57)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5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",(VLOOKUP(EP57,PROTOKOL!$A$1:$E$27,2,FALSE))*EQ57)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95"/>
        <v xml:space="preserve"> </v>
      </c>
      <c r="EV57" s="169">
        <f t="shared" si="56"/>
        <v>0</v>
      </c>
      <c r="EW57" s="170" t="str">
        <f t="shared" si="57"/>
        <v xml:space="preserve"> </v>
      </c>
      <c r="EY57" s="166">
        <v>12</v>
      </c>
      <c r="EZ57" s="226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",(VLOOKUP(FC57,PROTOKOL!$A$1:$E$27,2,FALSE))*FD57)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5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",(VLOOKUP(FL57,PROTOKOL!$A$1:$E$27,2,FALSE))*FM57)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96"/>
        <v xml:space="preserve"> </v>
      </c>
      <c r="FR57" s="169">
        <f t="shared" si="60"/>
        <v>0</v>
      </c>
      <c r="FS57" s="170" t="str">
        <f t="shared" si="61"/>
        <v xml:space="preserve"> </v>
      </c>
      <c r="FU57" s="166">
        <v>12</v>
      </c>
      <c r="FV57" s="226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",(VLOOKUP(FY57,PROTOKOL!$A$1:$E$27,2,FALSE))*FZ57)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6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",(VLOOKUP(GH57,PROTOKOL!$A$1:$E$27,2,FALSE))*GI57)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97"/>
        <v xml:space="preserve"> </v>
      </c>
      <c r="GN57" s="169">
        <f t="shared" si="64"/>
        <v>0</v>
      </c>
      <c r="GO57" s="170" t="str">
        <f t="shared" si="65"/>
        <v xml:space="preserve"> </v>
      </c>
      <c r="GQ57" s="166">
        <v>12</v>
      </c>
      <c r="GR57" s="226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",(VLOOKUP(GU57,PROTOKOL!$A$1:$E$27,2,FALSE))*GV57)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6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",(VLOOKUP(HD57,PROTOKOL!$A$1:$E$27,2,FALSE))*HE57)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98"/>
        <v xml:space="preserve"> </v>
      </c>
      <c r="HJ57" s="169">
        <f t="shared" si="68"/>
        <v>0</v>
      </c>
      <c r="HK57" s="170" t="str">
        <f t="shared" si="69"/>
        <v xml:space="preserve"> </v>
      </c>
      <c r="HM57" s="166">
        <v>12</v>
      </c>
      <c r="HN57" s="226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",(VLOOKUP(HQ57,PROTOKOL!$A$1:$E$27,2,FALSE))*HR57)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7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",(VLOOKUP(HZ57,PROTOKOL!$A$1:$E$27,2,FALSE))*IA57)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99"/>
        <v xml:space="preserve"> </v>
      </c>
      <c r="IF57" s="169">
        <f t="shared" si="72"/>
        <v>0</v>
      </c>
      <c r="IG57" s="170" t="str">
        <f t="shared" si="73"/>
        <v xml:space="preserve"> </v>
      </c>
      <c r="II57" s="166">
        <v>12</v>
      </c>
      <c r="IJ57" s="226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",(VLOOKUP(IM57,PROTOKOL!$A$1:$E$27,2,FALSE))*IN57)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7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",(VLOOKUP(IV57,PROTOKOL!$A$1:$E$27,2,FALSE))*IW57)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00"/>
        <v xml:space="preserve"> </v>
      </c>
      <c r="JB57" s="169">
        <f t="shared" si="76"/>
        <v>0</v>
      </c>
      <c r="JC57" s="170" t="str">
        <f t="shared" si="77"/>
        <v xml:space="preserve"> </v>
      </c>
      <c r="JE57" s="166">
        <v>12</v>
      </c>
      <c r="JF57" s="226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",(VLOOKUP(JI57,PROTOKOL!$A$1:$E$27,2,FALSE))*JJ57)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7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",(VLOOKUP(JR57,PROTOKOL!$A$1:$E$27,2,FALSE))*JS57)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01"/>
        <v xml:space="preserve"> </v>
      </c>
      <c r="JX57" s="169">
        <f t="shared" si="80"/>
        <v>0</v>
      </c>
      <c r="JY57" s="170" t="str">
        <f t="shared" si="81"/>
        <v xml:space="preserve"> </v>
      </c>
      <c r="KA57" s="166">
        <v>12</v>
      </c>
      <c r="KB57" s="226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",(VLOOKUP(KE57,PROTOKOL!$A$1:$E$27,2,FALSE))*KF57)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8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",(VLOOKUP(KN57,PROTOKOL!$A$1:$E$27,2,FALSE))*KO57)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02"/>
        <v xml:space="preserve"> </v>
      </c>
      <c r="KT57" s="169">
        <f t="shared" si="84"/>
        <v>0</v>
      </c>
      <c r="KU57" s="170" t="str">
        <f t="shared" si="85"/>
        <v xml:space="preserve"> </v>
      </c>
      <c r="KW57" s="166">
        <v>12</v>
      </c>
      <c r="KX57" s="226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",(VLOOKUP(LA57,PROTOKOL!$A$1:$E$27,2,FALSE))*LB57)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8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",(VLOOKUP(LJ57,PROTOKOL!$A$1:$E$27,2,FALSE))*LK57)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03"/>
        <v xml:space="preserve"> </v>
      </c>
      <c r="LP57" s="169">
        <f t="shared" si="88"/>
        <v>0</v>
      </c>
      <c r="LQ57" s="170" t="str">
        <f t="shared" si="89"/>
        <v xml:space="preserve"> </v>
      </c>
    </row>
    <row r="58" spans="1:329" ht="13.8">
      <c r="A58" s="166">
        <v>12</v>
      </c>
      <c r="B58" s="227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",(VLOOKUP(E58,PROTOKOL!$A$1:$E$27,2,FALSE))*F58)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3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",(VLOOKUP(N58,PROTOKOL!$A$1:$E$27,2,FALSE))*O58)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31"/>
        <v xml:space="preserve"> </v>
      </c>
      <c r="T58" s="169">
        <f t="shared" si="32"/>
        <v>0</v>
      </c>
      <c r="U58" s="170" t="str">
        <f t="shared" si="33"/>
        <v xml:space="preserve"> </v>
      </c>
      <c r="W58" s="166">
        <v>12</v>
      </c>
      <c r="X58" s="227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",(VLOOKUP(AA58,PROTOKOL!$A$1:$E$27,2,FALSE))*AB58)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3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",(VLOOKUP(AJ58,PROTOKOL!$A$1:$E$27,2,FALSE))*AK58)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90"/>
        <v xml:space="preserve"> </v>
      </c>
      <c r="AP58" s="169">
        <f t="shared" si="36"/>
        <v>0</v>
      </c>
      <c r="AQ58" s="170" t="str">
        <f t="shared" si="37"/>
        <v xml:space="preserve"> </v>
      </c>
      <c r="AS58" s="166">
        <v>12</v>
      </c>
      <c r="AT58" s="227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",(VLOOKUP(AW58,PROTOKOL!$A$1:$E$27,2,FALSE))*AX58)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3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",(VLOOKUP(BF58,PROTOKOL!$A$1:$E$27,2,FALSE))*BG58)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91"/>
        <v xml:space="preserve"> </v>
      </c>
      <c r="BL58" s="169">
        <f t="shared" si="40"/>
        <v>0</v>
      </c>
      <c r="BM58" s="170" t="str">
        <f t="shared" si="41"/>
        <v xml:space="preserve"> </v>
      </c>
      <c r="BO58" s="166">
        <v>12</v>
      </c>
      <c r="BP58" s="227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",(VLOOKUP(BS58,PROTOKOL!$A$1:$E$27,2,FALSE))*BT58)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4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",(VLOOKUP(CB58,PROTOKOL!$A$1:$E$27,2,FALSE))*CC58)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92"/>
        <v xml:space="preserve"> </v>
      </c>
      <c r="CH58" s="169">
        <f t="shared" si="44"/>
        <v>0</v>
      </c>
      <c r="CI58" s="170" t="str">
        <f t="shared" si="45"/>
        <v xml:space="preserve"> </v>
      </c>
      <c r="CK58" s="166">
        <v>12</v>
      </c>
      <c r="CL58" s="227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",(VLOOKUP(CO58,PROTOKOL!$A$1:$E$27,2,FALSE))*CP58)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4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",(VLOOKUP(CX58,PROTOKOL!$A$1:$E$27,2,FALSE))*CY58)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93"/>
        <v xml:space="preserve"> </v>
      </c>
      <c r="DD58" s="169">
        <f t="shared" si="48"/>
        <v>0</v>
      </c>
      <c r="DE58" s="170" t="str">
        <f t="shared" si="49"/>
        <v xml:space="preserve"> </v>
      </c>
      <c r="DG58" s="166">
        <v>12</v>
      </c>
      <c r="DH58" s="227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",(VLOOKUP(DK58,PROTOKOL!$A$1:$E$27,2,FALSE))*DL58)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5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",(VLOOKUP(DT58,PROTOKOL!$A$1:$E$27,2,FALSE))*DU58)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94"/>
        <v xml:space="preserve"> </v>
      </c>
      <c r="DZ58" s="169">
        <f t="shared" si="52"/>
        <v>0</v>
      </c>
      <c r="EA58" s="170" t="str">
        <f t="shared" si="53"/>
        <v xml:space="preserve"> </v>
      </c>
      <c r="EC58" s="166">
        <v>12</v>
      </c>
      <c r="ED58" s="227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",(VLOOKUP(EG58,PROTOKOL!$A$1:$E$27,2,FALSE))*EH58)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5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",(VLOOKUP(EP58,PROTOKOL!$A$1:$E$27,2,FALSE))*EQ58)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95"/>
        <v xml:space="preserve"> </v>
      </c>
      <c r="EV58" s="169">
        <f t="shared" si="56"/>
        <v>0</v>
      </c>
      <c r="EW58" s="170" t="str">
        <f t="shared" si="57"/>
        <v xml:space="preserve"> </v>
      </c>
      <c r="EY58" s="166">
        <v>12</v>
      </c>
      <c r="EZ58" s="227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",(VLOOKUP(FC58,PROTOKOL!$A$1:$E$27,2,FALSE))*FD58)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5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",(VLOOKUP(FL58,PROTOKOL!$A$1:$E$27,2,FALSE))*FM58)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96"/>
        <v xml:space="preserve"> </v>
      </c>
      <c r="FR58" s="169">
        <f t="shared" si="60"/>
        <v>0</v>
      </c>
      <c r="FS58" s="170" t="str">
        <f t="shared" si="61"/>
        <v xml:space="preserve"> </v>
      </c>
      <c r="FU58" s="166">
        <v>12</v>
      </c>
      <c r="FV58" s="227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",(VLOOKUP(FY58,PROTOKOL!$A$1:$E$27,2,FALSE))*FZ58)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6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",(VLOOKUP(GH58,PROTOKOL!$A$1:$E$27,2,FALSE))*GI58)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97"/>
        <v xml:space="preserve"> </v>
      </c>
      <c r="GN58" s="169">
        <f t="shared" si="64"/>
        <v>0</v>
      </c>
      <c r="GO58" s="170" t="str">
        <f t="shared" si="65"/>
        <v xml:space="preserve"> </v>
      </c>
      <c r="GQ58" s="166">
        <v>12</v>
      </c>
      <c r="GR58" s="227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",(VLOOKUP(GU58,PROTOKOL!$A$1:$E$27,2,FALSE))*GV58)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6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",(VLOOKUP(HD58,PROTOKOL!$A$1:$E$27,2,FALSE))*HE58)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98"/>
        <v xml:space="preserve"> </v>
      </c>
      <c r="HJ58" s="169">
        <f t="shared" si="68"/>
        <v>0</v>
      </c>
      <c r="HK58" s="170" t="str">
        <f t="shared" si="69"/>
        <v xml:space="preserve"> </v>
      </c>
      <c r="HM58" s="166">
        <v>12</v>
      </c>
      <c r="HN58" s="227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",(VLOOKUP(HQ58,PROTOKOL!$A$1:$E$27,2,FALSE))*HR58)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7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",(VLOOKUP(HZ58,PROTOKOL!$A$1:$E$27,2,FALSE))*IA58)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99"/>
        <v xml:space="preserve"> </v>
      </c>
      <c r="IF58" s="169">
        <f t="shared" si="72"/>
        <v>0</v>
      </c>
      <c r="IG58" s="170" t="str">
        <f t="shared" si="73"/>
        <v xml:space="preserve"> </v>
      </c>
      <c r="II58" s="166">
        <v>12</v>
      </c>
      <c r="IJ58" s="227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",(VLOOKUP(IM58,PROTOKOL!$A$1:$E$27,2,FALSE))*IN58)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7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",(VLOOKUP(IV58,PROTOKOL!$A$1:$E$27,2,FALSE))*IW58)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00"/>
        <v xml:space="preserve"> </v>
      </c>
      <c r="JB58" s="169">
        <f t="shared" si="76"/>
        <v>0</v>
      </c>
      <c r="JC58" s="170" t="str">
        <f t="shared" si="77"/>
        <v xml:space="preserve"> </v>
      </c>
      <c r="JE58" s="166">
        <v>12</v>
      </c>
      <c r="JF58" s="227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",(VLOOKUP(JI58,PROTOKOL!$A$1:$E$27,2,FALSE))*JJ58)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7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",(VLOOKUP(JR58,PROTOKOL!$A$1:$E$27,2,FALSE))*JS58)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01"/>
        <v xml:space="preserve"> </v>
      </c>
      <c r="JX58" s="169">
        <f t="shared" si="80"/>
        <v>0</v>
      </c>
      <c r="JY58" s="170" t="str">
        <f t="shared" si="81"/>
        <v xml:space="preserve"> </v>
      </c>
      <c r="KA58" s="166">
        <v>12</v>
      </c>
      <c r="KB58" s="227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",(VLOOKUP(KE58,PROTOKOL!$A$1:$E$27,2,FALSE))*KF58)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8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",(VLOOKUP(KN58,PROTOKOL!$A$1:$E$27,2,FALSE))*KO58)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02"/>
        <v xml:space="preserve"> </v>
      </c>
      <c r="KT58" s="169">
        <f t="shared" si="84"/>
        <v>0</v>
      </c>
      <c r="KU58" s="170" t="str">
        <f t="shared" si="85"/>
        <v xml:space="preserve"> </v>
      </c>
      <c r="KW58" s="166">
        <v>12</v>
      </c>
      <c r="KX58" s="227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",(VLOOKUP(LA58,PROTOKOL!$A$1:$E$27,2,FALSE))*LB58)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8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",(VLOOKUP(LJ58,PROTOKOL!$A$1:$E$27,2,FALSE))*LK58)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03"/>
        <v xml:space="preserve"> </v>
      </c>
      <c r="LP58" s="169">
        <f t="shared" si="88"/>
        <v>0</v>
      </c>
      <c r="LQ58" s="170" t="str">
        <f t="shared" si="89"/>
        <v xml:space="preserve"> </v>
      </c>
    </row>
    <row r="59" spans="1:329" ht="13.8">
      <c r="A59" s="166">
        <v>13</v>
      </c>
      <c r="B59" s="225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",(VLOOKUP(E59,PROTOKOL!$A$1:$E$27,2,FALSE))*F59)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3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",(VLOOKUP(N59,PROTOKOL!$A$1:$E$27,2,FALSE))*O59)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31"/>
        <v xml:space="preserve"> </v>
      </c>
      <c r="T59" s="169">
        <f t="shared" si="32"/>
        <v>0</v>
      </c>
      <c r="U59" s="170" t="str">
        <f t="shared" si="33"/>
        <v xml:space="preserve"> </v>
      </c>
      <c r="W59" s="166">
        <v>13</v>
      </c>
      <c r="X59" s="225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",(VLOOKUP(AA59,PROTOKOL!$A$1:$E$27,2,FALSE))*AB59)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3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",(VLOOKUP(AJ59,PROTOKOL!$A$1:$E$27,2,FALSE))*AK59)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90"/>
        <v xml:space="preserve"> </v>
      </c>
      <c r="AP59" s="169">
        <f t="shared" si="36"/>
        <v>0</v>
      </c>
      <c r="AQ59" s="170" t="str">
        <f t="shared" si="37"/>
        <v xml:space="preserve"> </v>
      </c>
      <c r="AS59" s="166">
        <v>13</v>
      </c>
      <c r="AT59" s="225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",(VLOOKUP(AW59,PROTOKOL!$A$1:$E$27,2,FALSE))*AX59)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3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",(VLOOKUP(BF59,PROTOKOL!$A$1:$E$27,2,FALSE))*BG59)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91"/>
        <v xml:space="preserve"> </v>
      </c>
      <c r="BL59" s="169">
        <f t="shared" si="40"/>
        <v>0</v>
      </c>
      <c r="BM59" s="170" t="str">
        <f t="shared" si="41"/>
        <v xml:space="preserve"> </v>
      </c>
      <c r="BO59" s="166">
        <v>13</v>
      </c>
      <c r="BP59" s="225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",(VLOOKUP(BS59,PROTOKOL!$A$1:$E$27,2,FALSE))*BT59)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4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",(VLOOKUP(CB59,PROTOKOL!$A$1:$E$27,2,FALSE))*CC59)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92"/>
        <v xml:space="preserve"> </v>
      </c>
      <c r="CH59" s="169">
        <f t="shared" si="44"/>
        <v>0</v>
      </c>
      <c r="CI59" s="170" t="str">
        <f t="shared" si="45"/>
        <v xml:space="preserve"> </v>
      </c>
      <c r="CK59" s="166">
        <v>13</v>
      </c>
      <c r="CL59" s="225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",(VLOOKUP(CO59,PROTOKOL!$A$1:$E$27,2,FALSE))*CP59)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4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",(VLOOKUP(CX59,PROTOKOL!$A$1:$E$27,2,FALSE))*CY59)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93"/>
        <v xml:space="preserve"> </v>
      </c>
      <c r="DD59" s="169">
        <f t="shared" si="48"/>
        <v>0</v>
      </c>
      <c r="DE59" s="170" t="str">
        <f t="shared" si="49"/>
        <v xml:space="preserve"> </v>
      </c>
      <c r="DG59" s="166">
        <v>13</v>
      </c>
      <c r="DH59" s="225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",(VLOOKUP(DK59,PROTOKOL!$A$1:$E$27,2,FALSE))*DL59)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5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",(VLOOKUP(DT59,PROTOKOL!$A$1:$E$27,2,FALSE))*DU59)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94"/>
        <v xml:space="preserve"> </v>
      </c>
      <c r="DZ59" s="169">
        <f t="shared" si="52"/>
        <v>0</v>
      </c>
      <c r="EA59" s="170" t="str">
        <f t="shared" si="53"/>
        <v xml:space="preserve"> </v>
      </c>
      <c r="EC59" s="166">
        <v>13</v>
      </c>
      <c r="ED59" s="225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",(VLOOKUP(EG59,PROTOKOL!$A$1:$E$27,2,FALSE))*EH59)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5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",(VLOOKUP(EP59,PROTOKOL!$A$1:$E$27,2,FALSE))*EQ59)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95"/>
        <v xml:space="preserve"> </v>
      </c>
      <c r="EV59" s="169">
        <f t="shared" si="56"/>
        <v>0</v>
      </c>
      <c r="EW59" s="170" t="str">
        <f t="shared" si="57"/>
        <v xml:space="preserve"> </v>
      </c>
      <c r="EY59" s="166">
        <v>13</v>
      </c>
      <c r="EZ59" s="225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",(VLOOKUP(FC59,PROTOKOL!$A$1:$E$27,2,FALSE))*FD59)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5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",(VLOOKUP(FL59,PROTOKOL!$A$1:$E$27,2,FALSE))*FM59)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96"/>
        <v xml:space="preserve"> </v>
      </c>
      <c r="FR59" s="169">
        <f t="shared" si="60"/>
        <v>0</v>
      </c>
      <c r="FS59" s="170" t="str">
        <f t="shared" si="61"/>
        <v xml:space="preserve"> </v>
      </c>
      <c r="FU59" s="166">
        <v>13</v>
      </c>
      <c r="FV59" s="225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",(VLOOKUP(FY59,PROTOKOL!$A$1:$E$27,2,FALSE))*FZ59)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6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",(VLOOKUP(GH59,PROTOKOL!$A$1:$E$27,2,FALSE))*GI59)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97"/>
        <v xml:space="preserve"> </v>
      </c>
      <c r="GN59" s="169">
        <f t="shared" si="64"/>
        <v>0</v>
      </c>
      <c r="GO59" s="170" t="str">
        <f t="shared" si="65"/>
        <v xml:space="preserve"> </v>
      </c>
      <c r="GQ59" s="166">
        <v>13</v>
      </c>
      <c r="GR59" s="225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",(VLOOKUP(GU59,PROTOKOL!$A$1:$E$27,2,FALSE))*GV59)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6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",(VLOOKUP(HD59,PROTOKOL!$A$1:$E$27,2,FALSE))*HE59)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98"/>
        <v xml:space="preserve"> </v>
      </c>
      <c r="HJ59" s="169">
        <f t="shared" si="68"/>
        <v>0</v>
      </c>
      <c r="HK59" s="170" t="str">
        <f t="shared" si="69"/>
        <v xml:space="preserve"> </v>
      </c>
      <c r="HM59" s="166">
        <v>13</v>
      </c>
      <c r="HN59" s="225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",(VLOOKUP(HQ59,PROTOKOL!$A$1:$E$27,2,FALSE))*HR59)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7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",(VLOOKUP(HZ59,PROTOKOL!$A$1:$E$27,2,FALSE))*IA59)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99"/>
        <v xml:space="preserve"> </v>
      </c>
      <c r="IF59" s="169">
        <f t="shared" si="72"/>
        <v>0</v>
      </c>
      <c r="IG59" s="170" t="str">
        <f t="shared" si="73"/>
        <v xml:space="preserve"> </v>
      </c>
      <c r="II59" s="166">
        <v>13</v>
      </c>
      <c r="IJ59" s="225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",(VLOOKUP(IM59,PROTOKOL!$A$1:$E$27,2,FALSE))*IN59)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7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",(VLOOKUP(IV59,PROTOKOL!$A$1:$E$27,2,FALSE))*IW59)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00"/>
        <v xml:space="preserve"> </v>
      </c>
      <c r="JB59" s="169">
        <f t="shared" si="76"/>
        <v>0</v>
      </c>
      <c r="JC59" s="170" t="str">
        <f t="shared" si="77"/>
        <v xml:space="preserve"> </v>
      </c>
      <c r="JE59" s="166">
        <v>13</v>
      </c>
      <c r="JF59" s="225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",(VLOOKUP(JI59,PROTOKOL!$A$1:$E$27,2,FALSE))*JJ59)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7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",(VLOOKUP(JR59,PROTOKOL!$A$1:$E$27,2,FALSE))*JS59)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01"/>
        <v xml:space="preserve"> </v>
      </c>
      <c r="JX59" s="169">
        <f t="shared" si="80"/>
        <v>0</v>
      </c>
      <c r="JY59" s="170" t="str">
        <f t="shared" si="81"/>
        <v xml:space="preserve"> </v>
      </c>
      <c r="KA59" s="166">
        <v>13</v>
      </c>
      <c r="KB59" s="225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",(VLOOKUP(KE59,PROTOKOL!$A$1:$E$27,2,FALSE))*KF59)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8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",(VLOOKUP(KN59,PROTOKOL!$A$1:$E$27,2,FALSE))*KO59)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02"/>
        <v xml:space="preserve"> </v>
      </c>
      <c r="KT59" s="169">
        <f t="shared" si="84"/>
        <v>0</v>
      </c>
      <c r="KU59" s="170" t="str">
        <f t="shared" si="85"/>
        <v xml:space="preserve"> </v>
      </c>
      <c r="KW59" s="166">
        <v>13</v>
      </c>
      <c r="KX59" s="225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",(VLOOKUP(LA59,PROTOKOL!$A$1:$E$27,2,FALSE))*LB59)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8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",(VLOOKUP(LJ59,PROTOKOL!$A$1:$E$27,2,FALSE))*LK59)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03"/>
        <v xml:space="preserve"> </v>
      </c>
      <c r="LP59" s="169">
        <f t="shared" si="88"/>
        <v>0</v>
      </c>
      <c r="LQ59" s="170" t="str">
        <f t="shared" si="89"/>
        <v xml:space="preserve"> </v>
      </c>
    </row>
    <row r="60" spans="1:329" ht="13.8">
      <c r="A60" s="166">
        <v>13</v>
      </c>
      <c r="B60" s="226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",(VLOOKUP(E60,PROTOKOL!$A$1:$E$27,2,FALSE))*F60)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3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",(VLOOKUP(N60,PROTOKOL!$A$1:$E$27,2,FALSE))*O60)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31"/>
        <v xml:space="preserve"> </v>
      </c>
      <c r="T60" s="169">
        <f t="shared" si="32"/>
        <v>0</v>
      </c>
      <c r="U60" s="170" t="str">
        <f t="shared" si="33"/>
        <v xml:space="preserve"> </v>
      </c>
      <c r="W60" s="166">
        <v>13</v>
      </c>
      <c r="X60" s="226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",(VLOOKUP(AA60,PROTOKOL!$A$1:$E$27,2,FALSE))*AB60)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3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",(VLOOKUP(AJ60,PROTOKOL!$A$1:$E$27,2,FALSE))*AK60)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90"/>
        <v xml:space="preserve"> </v>
      </c>
      <c r="AP60" s="169">
        <f t="shared" si="36"/>
        <v>0</v>
      </c>
      <c r="AQ60" s="170" t="str">
        <f t="shared" si="37"/>
        <v xml:space="preserve"> </v>
      </c>
      <c r="AS60" s="166">
        <v>13</v>
      </c>
      <c r="AT60" s="226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",(VLOOKUP(AW60,PROTOKOL!$A$1:$E$27,2,FALSE))*AX60)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3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",(VLOOKUP(BF60,PROTOKOL!$A$1:$E$27,2,FALSE))*BG60)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91"/>
        <v xml:space="preserve"> </v>
      </c>
      <c r="BL60" s="169">
        <f t="shared" si="40"/>
        <v>0</v>
      </c>
      <c r="BM60" s="170" t="str">
        <f t="shared" si="41"/>
        <v xml:space="preserve"> </v>
      </c>
      <c r="BO60" s="166">
        <v>13</v>
      </c>
      <c r="BP60" s="226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",(VLOOKUP(BS60,PROTOKOL!$A$1:$E$27,2,FALSE))*BT60)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4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",(VLOOKUP(CB60,PROTOKOL!$A$1:$E$27,2,FALSE))*CC60)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92"/>
        <v xml:space="preserve"> </v>
      </c>
      <c r="CH60" s="169">
        <f t="shared" si="44"/>
        <v>0</v>
      </c>
      <c r="CI60" s="170" t="str">
        <f t="shared" si="45"/>
        <v xml:space="preserve"> </v>
      </c>
      <c r="CK60" s="166">
        <v>13</v>
      </c>
      <c r="CL60" s="226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",(VLOOKUP(CO60,PROTOKOL!$A$1:$E$27,2,FALSE))*CP60)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4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",(VLOOKUP(CX60,PROTOKOL!$A$1:$E$27,2,FALSE))*CY60)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93"/>
        <v xml:space="preserve"> </v>
      </c>
      <c r="DD60" s="169">
        <f t="shared" si="48"/>
        <v>0</v>
      </c>
      <c r="DE60" s="170" t="str">
        <f t="shared" si="49"/>
        <v xml:space="preserve"> </v>
      </c>
      <c r="DG60" s="166">
        <v>13</v>
      </c>
      <c r="DH60" s="226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",(VLOOKUP(DK60,PROTOKOL!$A$1:$E$27,2,FALSE))*DL60)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5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",(VLOOKUP(DT60,PROTOKOL!$A$1:$E$27,2,FALSE))*DU60)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94"/>
        <v xml:space="preserve"> </v>
      </c>
      <c r="DZ60" s="169">
        <f t="shared" si="52"/>
        <v>0</v>
      </c>
      <c r="EA60" s="170" t="str">
        <f t="shared" si="53"/>
        <v xml:space="preserve"> </v>
      </c>
      <c r="EC60" s="166">
        <v>13</v>
      </c>
      <c r="ED60" s="226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",(VLOOKUP(EG60,PROTOKOL!$A$1:$E$27,2,FALSE))*EH60)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5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",(VLOOKUP(EP60,PROTOKOL!$A$1:$E$27,2,FALSE))*EQ60)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95"/>
        <v xml:space="preserve"> </v>
      </c>
      <c r="EV60" s="169">
        <f t="shared" si="56"/>
        <v>0</v>
      </c>
      <c r="EW60" s="170" t="str">
        <f t="shared" si="57"/>
        <v xml:space="preserve"> </v>
      </c>
      <c r="EY60" s="166">
        <v>13</v>
      </c>
      <c r="EZ60" s="226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",(VLOOKUP(FC60,PROTOKOL!$A$1:$E$27,2,FALSE))*FD60)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5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",(VLOOKUP(FL60,PROTOKOL!$A$1:$E$27,2,FALSE))*FM60)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96"/>
        <v xml:space="preserve"> </v>
      </c>
      <c r="FR60" s="169">
        <f t="shared" si="60"/>
        <v>0</v>
      </c>
      <c r="FS60" s="170" t="str">
        <f t="shared" si="61"/>
        <v xml:space="preserve"> </v>
      </c>
      <c r="FU60" s="166">
        <v>13</v>
      </c>
      <c r="FV60" s="226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",(VLOOKUP(FY60,PROTOKOL!$A$1:$E$27,2,FALSE))*FZ60)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6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",(VLOOKUP(GH60,PROTOKOL!$A$1:$E$27,2,FALSE))*GI60)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97"/>
        <v xml:space="preserve"> </v>
      </c>
      <c r="GN60" s="169">
        <f t="shared" si="64"/>
        <v>0</v>
      </c>
      <c r="GO60" s="170" t="str">
        <f t="shared" si="65"/>
        <v xml:space="preserve"> </v>
      </c>
      <c r="GQ60" s="166">
        <v>13</v>
      </c>
      <c r="GR60" s="226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",(VLOOKUP(GU60,PROTOKOL!$A$1:$E$27,2,FALSE))*GV60)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6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",(VLOOKUP(HD60,PROTOKOL!$A$1:$E$27,2,FALSE))*HE60)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98"/>
        <v xml:space="preserve"> </v>
      </c>
      <c r="HJ60" s="169">
        <f t="shared" si="68"/>
        <v>0</v>
      </c>
      <c r="HK60" s="170" t="str">
        <f t="shared" si="69"/>
        <v xml:space="preserve"> </v>
      </c>
      <c r="HM60" s="166">
        <v>13</v>
      </c>
      <c r="HN60" s="226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",(VLOOKUP(HQ60,PROTOKOL!$A$1:$E$27,2,FALSE))*HR60)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7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",(VLOOKUP(HZ60,PROTOKOL!$A$1:$E$27,2,FALSE))*IA60)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99"/>
        <v xml:space="preserve"> </v>
      </c>
      <c r="IF60" s="169">
        <f t="shared" si="72"/>
        <v>0</v>
      </c>
      <c r="IG60" s="170" t="str">
        <f t="shared" si="73"/>
        <v xml:space="preserve"> </v>
      </c>
      <c r="II60" s="166">
        <v>13</v>
      </c>
      <c r="IJ60" s="226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",(VLOOKUP(IM60,PROTOKOL!$A$1:$E$27,2,FALSE))*IN60)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7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",(VLOOKUP(IV60,PROTOKOL!$A$1:$E$27,2,FALSE))*IW60)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00"/>
        <v xml:space="preserve"> </v>
      </c>
      <c r="JB60" s="169">
        <f t="shared" si="76"/>
        <v>0</v>
      </c>
      <c r="JC60" s="170" t="str">
        <f t="shared" si="77"/>
        <v xml:space="preserve"> </v>
      </c>
      <c r="JE60" s="166">
        <v>13</v>
      </c>
      <c r="JF60" s="226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",(VLOOKUP(JI60,PROTOKOL!$A$1:$E$27,2,FALSE))*JJ60)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7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",(VLOOKUP(JR60,PROTOKOL!$A$1:$E$27,2,FALSE))*JS60)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01"/>
        <v xml:space="preserve"> </v>
      </c>
      <c r="JX60" s="169">
        <f t="shared" si="80"/>
        <v>0</v>
      </c>
      <c r="JY60" s="170" t="str">
        <f t="shared" si="81"/>
        <v xml:space="preserve"> </v>
      </c>
      <c r="KA60" s="166">
        <v>13</v>
      </c>
      <c r="KB60" s="226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",(VLOOKUP(KE60,PROTOKOL!$A$1:$E$27,2,FALSE))*KF60)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8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",(VLOOKUP(KN60,PROTOKOL!$A$1:$E$27,2,FALSE))*KO60)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02"/>
        <v xml:space="preserve"> </v>
      </c>
      <c r="KT60" s="169">
        <f t="shared" si="84"/>
        <v>0</v>
      </c>
      <c r="KU60" s="170" t="str">
        <f t="shared" si="85"/>
        <v xml:space="preserve"> </v>
      </c>
      <c r="KW60" s="166">
        <v>13</v>
      </c>
      <c r="KX60" s="226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",(VLOOKUP(LA60,PROTOKOL!$A$1:$E$27,2,FALSE))*LB60)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8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",(VLOOKUP(LJ60,PROTOKOL!$A$1:$E$27,2,FALSE))*LK60)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03"/>
        <v xml:space="preserve"> </v>
      </c>
      <c r="LP60" s="169">
        <f t="shared" si="88"/>
        <v>0</v>
      </c>
      <c r="LQ60" s="170" t="str">
        <f t="shared" si="89"/>
        <v xml:space="preserve"> </v>
      </c>
    </row>
    <row r="61" spans="1:329" ht="13.8">
      <c r="A61" s="166">
        <v>13</v>
      </c>
      <c r="B61" s="227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",(VLOOKUP(E61,PROTOKOL!$A$1:$E$27,2,FALSE))*F61)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3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",(VLOOKUP(N61,PROTOKOL!$A$1:$E$27,2,FALSE))*O61)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31"/>
        <v xml:space="preserve"> </v>
      </c>
      <c r="T61" s="169">
        <f t="shared" si="32"/>
        <v>0</v>
      </c>
      <c r="U61" s="170" t="str">
        <f t="shared" si="33"/>
        <v xml:space="preserve"> </v>
      </c>
      <c r="W61" s="166">
        <v>13</v>
      </c>
      <c r="X61" s="227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",(VLOOKUP(AA61,PROTOKOL!$A$1:$E$27,2,FALSE))*AB61)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3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",(VLOOKUP(AJ61,PROTOKOL!$A$1:$E$27,2,FALSE))*AK61)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90"/>
        <v xml:space="preserve"> </v>
      </c>
      <c r="AP61" s="169">
        <f t="shared" si="36"/>
        <v>0</v>
      </c>
      <c r="AQ61" s="170" t="str">
        <f t="shared" si="37"/>
        <v xml:space="preserve"> </v>
      </c>
      <c r="AS61" s="166">
        <v>13</v>
      </c>
      <c r="AT61" s="227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",(VLOOKUP(AW61,PROTOKOL!$A$1:$E$27,2,FALSE))*AX61)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3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",(VLOOKUP(BF61,PROTOKOL!$A$1:$E$27,2,FALSE))*BG61)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91"/>
        <v xml:space="preserve"> </v>
      </c>
      <c r="BL61" s="169">
        <f t="shared" si="40"/>
        <v>0</v>
      </c>
      <c r="BM61" s="170" t="str">
        <f t="shared" si="41"/>
        <v xml:space="preserve"> </v>
      </c>
      <c r="BO61" s="166">
        <v>13</v>
      </c>
      <c r="BP61" s="227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",(VLOOKUP(BS61,PROTOKOL!$A$1:$E$27,2,FALSE))*BT61)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4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",(VLOOKUP(CB61,PROTOKOL!$A$1:$E$27,2,FALSE))*CC61)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92"/>
        <v xml:space="preserve"> </v>
      </c>
      <c r="CH61" s="169">
        <f t="shared" si="44"/>
        <v>0</v>
      </c>
      <c r="CI61" s="170" t="str">
        <f t="shared" si="45"/>
        <v xml:space="preserve"> </v>
      </c>
      <c r="CK61" s="166">
        <v>13</v>
      </c>
      <c r="CL61" s="227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",(VLOOKUP(CO61,PROTOKOL!$A$1:$E$27,2,FALSE))*CP61)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4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",(VLOOKUP(CX61,PROTOKOL!$A$1:$E$27,2,FALSE))*CY61)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93"/>
        <v xml:space="preserve"> </v>
      </c>
      <c r="DD61" s="169">
        <f t="shared" si="48"/>
        <v>0</v>
      </c>
      <c r="DE61" s="170" t="str">
        <f t="shared" si="49"/>
        <v xml:space="preserve"> </v>
      </c>
      <c r="DG61" s="166">
        <v>13</v>
      </c>
      <c r="DH61" s="227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",(VLOOKUP(DK61,PROTOKOL!$A$1:$E$27,2,FALSE))*DL61)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5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",(VLOOKUP(DT61,PROTOKOL!$A$1:$E$27,2,FALSE))*DU61)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94"/>
        <v xml:space="preserve"> </v>
      </c>
      <c r="DZ61" s="169">
        <f t="shared" si="52"/>
        <v>0</v>
      </c>
      <c r="EA61" s="170" t="str">
        <f t="shared" si="53"/>
        <v xml:space="preserve"> </v>
      </c>
      <c r="EC61" s="166">
        <v>13</v>
      </c>
      <c r="ED61" s="227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",(VLOOKUP(EG61,PROTOKOL!$A$1:$E$27,2,FALSE))*EH61)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5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",(VLOOKUP(EP61,PROTOKOL!$A$1:$E$27,2,FALSE))*EQ61)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95"/>
        <v xml:space="preserve"> </v>
      </c>
      <c r="EV61" s="169">
        <f t="shared" si="56"/>
        <v>0</v>
      </c>
      <c r="EW61" s="170" t="str">
        <f t="shared" si="57"/>
        <v xml:space="preserve"> </v>
      </c>
      <c r="EY61" s="166">
        <v>13</v>
      </c>
      <c r="EZ61" s="227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",(VLOOKUP(FC61,PROTOKOL!$A$1:$E$27,2,FALSE))*FD61)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5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",(VLOOKUP(FL61,PROTOKOL!$A$1:$E$27,2,FALSE))*FM61)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96"/>
        <v xml:space="preserve"> </v>
      </c>
      <c r="FR61" s="169">
        <f t="shared" si="60"/>
        <v>0</v>
      </c>
      <c r="FS61" s="170" t="str">
        <f t="shared" si="61"/>
        <v xml:space="preserve"> </v>
      </c>
      <c r="FU61" s="166">
        <v>13</v>
      </c>
      <c r="FV61" s="227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",(VLOOKUP(FY61,PROTOKOL!$A$1:$E$27,2,FALSE))*FZ61)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6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",(VLOOKUP(GH61,PROTOKOL!$A$1:$E$27,2,FALSE))*GI61)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97"/>
        <v xml:space="preserve"> </v>
      </c>
      <c r="GN61" s="169">
        <f t="shared" si="64"/>
        <v>0</v>
      </c>
      <c r="GO61" s="170" t="str">
        <f t="shared" si="65"/>
        <v xml:space="preserve"> </v>
      </c>
      <c r="GQ61" s="166">
        <v>13</v>
      </c>
      <c r="GR61" s="227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",(VLOOKUP(GU61,PROTOKOL!$A$1:$E$27,2,FALSE))*GV61)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6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",(VLOOKUP(HD61,PROTOKOL!$A$1:$E$27,2,FALSE))*HE61)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98"/>
        <v xml:space="preserve"> </v>
      </c>
      <c r="HJ61" s="169">
        <f t="shared" si="68"/>
        <v>0</v>
      </c>
      <c r="HK61" s="170" t="str">
        <f t="shared" si="69"/>
        <v xml:space="preserve"> </v>
      </c>
      <c r="HM61" s="166">
        <v>13</v>
      </c>
      <c r="HN61" s="227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",(VLOOKUP(HQ61,PROTOKOL!$A$1:$E$27,2,FALSE))*HR61)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7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",(VLOOKUP(HZ61,PROTOKOL!$A$1:$E$27,2,FALSE))*IA61)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99"/>
        <v xml:space="preserve"> </v>
      </c>
      <c r="IF61" s="169">
        <f t="shared" si="72"/>
        <v>0</v>
      </c>
      <c r="IG61" s="170" t="str">
        <f t="shared" si="73"/>
        <v xml:space="preserve"> </v>
      </c>
      <c r="II61" s="166">
        <v>13</v>
      </c>
      <c r="IJ61" s="227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",(VLOOKUP(IM61,PROTOKOL!$A$1:$E$27,2,FALSE))*IN61)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7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",(VLOOKUP(IV61,PROTOKOL!$A$1:$E$27,2,FALSE))*IW61)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00"/>
        <v xml:space="preserve"> </v>
      </c>
      <c r="JB61" s="169">
        <f t="shared" si="76"/>
        <v>0</v>
      </c>
      <c r="JC61" s="170" t="str">
        <f t="shared" si="77"/>
        <v xml:space="preserve"> </v>
      </c>
      <c r="JE61" s="166">
        <v>13</v>
      </c>
      <c r="JF61" s="227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",(VLOOKUP(JI61,PROTOKOL!$A$1:$E$27,2,FALSE))*JJ61)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7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",(VLOOKUP(JR61,PROTOKOL!$A$1:$E$27,2,FALSE))*JS61)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01"/>
        <v xml:space="preserve"> </v>
      </c>
      <c r="JX61" s="169">
        <f t="shared" si="80"/>
        <v>0</v>
      </c>
      <c r="JY61" s="170" t="str">
        <f t="shared" si="81"/>
        <v xml:space="preserve"> </v>
      </c>
      <c r="KA61" s="166">
        <v>13</v>
      </c>
      <c r="KB61" s="227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",(VLOOKUP(KE61,PROTOKOL!$A$1:$E$27,2,FALSE))*KF61)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8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",(VLOOKUP(KN61,PROTOKOL!$A$1:$E$27,2,FALSE))*KO61)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02"/>
        <v xml:space="preserve"> </v>
      </c>
      <c r="KT61" s="169">
        <f t="shared" si="84"/>
        <v>0</v>
      </c>
      <c r="KU61" s="170" t="str">
        <f t="shared" si="85"/>
        <v xml:space="preserve"> </v>
      </c>
      <c r="KW61" s="166">
        <v>13</v>
      </c>
      <c r="KX61" s="227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",(VLOOKUP(LA61,PROTOKOL!$A$1:$E$27,2,FALSE))*LB61)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8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",(VLOOKUP(LJ61,PROTOKOL!$A$1:$E$27,2,FALSE))*LK61)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03"/>
        <v xml:space="preserve"> </v>
      </c>
      <c r="LP61" s="169">
        <f t="shared" si="88"/>
        <v>0</v>
      </c>
      <c r="LQ61" s="170" t="str">
        <f t="shared" si="89"/>
        <v xml:space="preserve"> </v>
      </c>
    </row>
    <row r="62" spans="1:329" ht="13.8">
      <c r="A62" s="166">
        <v>14</v>
      </c>
      <c r="B62" s="225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",(VLOOKUP(E62,PROTOKOL!$A$1:$E$27,2,FALSE))*F62)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3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",(VLOOKUP(N62,PROTOKOL!$A$1:$E$27,2,FALSE))*O62)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31"/>
        <v xml:space="preserve"> </v>
      </c>
      <c r="T62" s="169">
        <f t="shared" si="32"/>
        <v>0</v>
      </c>
      <c r="U62" s="170" t="str">
        <f t="shared" si="33"/>
        <v xml:space="preserve"> </v>
      </c>
      <c r="W62" s="166">
        <v>14</v>
      </c>
      <c r="X62" s="225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",(VLOOKUP(AA62,PROTOKOL!$A$1:$E$27,2,FALSE))*AB62)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3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",(VLOOKUP(AJ62,PROTOKOL!$A$1:$E$27,2,FALSE))*AK62)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90"/>
        <v xml:space="preserve"> </v>
      </c>
      <c r="AP62" s="169">
        <f t="shared" si="36"/>
        <v>0</v>
      </c>
      <c r="AQ62" s="170" t="str">
        <f t="shared" si="37"/>
        <v xml:space="preserve"> </v>
      </c>
      <c r="AS62" s="166">
        <v>14</v>
      </c>
      <c r="AT62" s="225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",(VLOOKUP(AW62,PROTOKOL!$A$1:$E$27,2,FALSE))*AX62)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3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",(VLOOKUP(BF62,PROTOKOL!$A$1:$E$27,2,FALSE))*BG62)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91"/>
        <v xml:space="preserve"> </v>
      </c>
      <c r="BL62" s="169">
        <f t="shared" si="40"/>
        <v>0</v>
      </c>
      <c r="BM62" s="170" t="str">
        <f t="shared" si="41"/>
        <v xml:space="preserve"> </v>
      </c>
      <c r="BO62" s="166">
        <v>14</v>
      </c>
      <c r="BP62" s="225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",(VLOOKUP(BS62,PROTOKOL!$A$1:$E$27,2,FALSE))*BT62)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4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",(VLOOKUP(CB62,PROTOKOL!$A$1:$E$27,2,FALSE))*CC62)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92"/>
        <v xml:space="preserve"> </v>
      </c>
      <c r="CH62" s="169">
        <f t="shared" si="44"/>
        <v>0</v>
      </c>
      <c r="CI62" s="170" t="str">
        <f t="shared" si="45"/>
        <v xml:space="preserve"> </v>
      </c>
      <c r="CK62" s="166">
        <v>14</v>
      </c>
      <c r="CL62" s="225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",(VLOOKUP(CO62,PROTOKOL!$A$1:$E$27,2,FALSE))*CP62)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4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",(VLOOKUP(CX62,PROTOKOL!$A$1:$E$27,2,FALSE))*CY62)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93"/>
        <v xml:space="preserve"> </v>
      </c>
      <c r="DD62" s="169">
        <f t="shared" si="48"/>
        <v>0</v>
      </c>
      <c r="DE62" s="170" t="str">
        <f t="shared" si="49"/>
        <v xml:space="preserve"> </v>
      </c>
      <c r="DG62" s="166">
        <v>14</v>
      </c>
      <c r="DH62" s="225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",(VLOOKUP(DK62,PROTOKOL!$A$1:$E$27,2,FALSE))*DL62)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5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",(VLOOKUP(DT62,PROTOKOL!$A$1:$E$27,2,FALSE))*DU62)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94"/>
        <v xml:space="preserve"> </v>
      </c>
      <c r="DZ62" s="169">
        <f t="shared" si="52"/>
        <v>0</v>
      </c>
      <c r="EA62" s="170" t="str">
        <f t="shared" si="53"/>
        <v xml:space="preserve"> </v>
      </c>
      <c r="EC62" s="166">
        <v>14</v>
      </c>
      <c r="ED62" s="225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",(VLOOKUP(EG62,PROTOKOL!$A$1:$E$27,2,FALSE))*EH62)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5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",(VLOOKUP(EP62,PROTOKOL!$A$1:$E$27,2,FALSE))*EQ62)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95"/>
        <v xml:space="preserve"> </v>
      </c>
      <c r="EV62" s="169">
        <f t="shared" si="56"/>
        <v>0</v>
      </c>
      <c r="EW62" s="170" t="str">
        <f t="shared" si="57"/>
        <v xml:space="preserve"> </v>
      </c>
      <c r="EY62" s="166">
        <v>14</v>
      </c>
      <c r="EZ62" s="225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",(VLOOKUP(FC62,PROTOKOL!$A$1:$E$27,2,FALSE))*FD62)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5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",(VLOOKUP(FL62,PROTOKOL!$A$1:$E$27,2,FALSE))*FM62)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96"/>
        <v xml:space="preserve"> </v>
      </c>
      <c r="FR62" s="169">
        <f t="shared" si="60"/>
        <v>0</v>
      </c>
      <c r="FS62" s="170" t="str">
        <f t="shared" si="61"/>
        <v xml:space="preserve"> </v>
      </c>
      <c r="FU62" s="166">
        <v>14</v>
      </c>
      <c r="FV62" s="225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",(VLOOKUP(FY62,PROTOKOL!$A$1:$E$27,2,FALSE))*FZ62)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6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",(VLOOKUP(GH62,PROTOKOL!$A$1:$E$27,2,FALSE))*GI62)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97"/>
        <v xml:space="preserve"> </v>
      </c>
      <c r="GN62" s="169">
        <f t="shared" si="64"/>
        <v>0</v>
      </c>
      <c r="GO62" s="170" t="str">
        <f t="shared" si="65"/>
        <v xml:space="preserve"> </v>
      </c>
      <c r="GQ62" s="166">
        <v>14</v>
      </c>
      <c r="GR62" s="225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",(VLOOKUP(GU62,PROTOKOL!$A$1:$E$27,2,FALSE))*GV62)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6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",(VLOOKUP(HD62,PROTOKOL!$A$1:$E$27,2,FALSE))*HE62)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98"/>
        <v xml:space="preserve"> </v>
      </c>
      <c r="HJ62" s="169">
        <f t="shared" si="68"/>
        <v>0</v>
      </c>
      <c r="HK62" s="170" t="str">
        <f t="shared" si="69"/>
        <v xml:space="preserve"> </v>
      </c>
      <c r="HM62" s="166">
        <v>14</v>
      </c>
      <c r="HN62" s="225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",(VLOOKUP(HQ62,PROTOKOL!$A$1:$E$27,2,FALSE))*HR62)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7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",(VLOOKUP(HZ62,PROTOKOL!$A$1:$E$27,2,FALSE))*IA62)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99"/>
        <v xml:space="preserve"> </v>
      </c>
      <c r="IF62" s="169">
        <f t="shared" si="72"/>
        <v>0</v>
      </c>
      <c r="IG62" s="170" t="str">
        <f t="shared" si="73"/>
        <v xml:space="preserve"> </v>
      </c>
      <c r="II62" s="166">
        <v>14</v>
      </c>
      <c r="IJ62" s="225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",(VLOOKUP(IM62,PROTOKOL!$A$1:$E$27,2,FALSE))*IN62)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7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",(VLOOKUP(IV62,PROTOKOL!$A$1:$E$27,2,FALSE))*IW62)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00"/>
        <v xml:space="preserve"> </v>
      </c>
      <c r="JB62" s="169">
        <f t="shared" si="76"/>
        <v>0</v>
      </c>
      <c r="JC62" s="170" t="str">
        <f t="shared" si="77"/>
        <v xml:space="preserve"> </v>
      </c>
      <c r="JE62" s="166">
        <v>14</v>
      </c>
      <c r="JF62" s="225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",(VLOOKUP(JI62,PROTOKOL!$A$1:$E$27,2,FALSE))*JJ62)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7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",(VLOOKUP(JR62,PROTOKOL!$A$1:$E$27,2,FALSE))*JS62)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01"/>
        <v xml:space="preserve"> </v>
      </c>
      <c r="JX62" s="169">
        <f t="shared" si="80"/>
        <v>0</v>
      </c>
      <c r="JY62" s="170" t="str">
        <f t="shared" si="81"/>
        <v xml:space="preserve"> </v>
      </c>
      <c r="KA62" s="166">
        <v>14</v>
      </c>
      <c r="KB62" s="225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",(VLOOKUP(KE62,PROTOKOL!$A$1:$E$27,2,FALSE))*KF62)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8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",(VLOOKUP(KN62,PROTOKOL!$A$1:$E$27,2,FALSE))*KO62)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02"/>
        <v xml:space="preserve"> </v>
      </c>
      <c r="KT62" s="169">
        <f t="shared" si="84"/>
        <v>0</v>
      </c>
      <c r="KU62" s="170" t="str">
        <f t="shared" si="85"/>
        <v xml:space="preserve"> </v>
      </c>
      <c r="KW62" s="166">
        <v>14</v>
      </c>
      <c r="KX62" s="225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",(VLOOKUP(LA62,PROTOKOL!$A$1:$E$27,2,FALSE))*LB62)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8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",(VLOOKUP(LJ62,PROTOKOL!$A$1:$E$27,2,FALSE))*LK62)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03"/>
        <v xml:space="preserve"> </v>
      </c>
      <c r="LP62" s="169">
        <f t="shared" si="88"/>
        <v>0</v>
      </c>
      <c r="LQ62" s="170" t="str">
        <f t="shared" si="89"/>
        <v xml:space="preserve"> </v>
      </c>
    </row>
    <row r="63" spans="1:329" ht="13.8">
      <c r="A63" s="166">
        <v>14</v>
      </c>
      <c r="B63" s="226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",(VLOOKUP(E63,PROTOKOL!$A$1:$E$27,2,FALSE))*F63)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3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",(VLOOKUP(N63,PROTOKOL!$A$1:$E$27,2,FALSE))*O63)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31"/>
        <v xml:space="preserve"> </v>
      </c>
      <c r="T63" s="169">
        <f t="shared" si="32"/>
        <v>0</v>
      </c>
      <c r="U63" s="170" t="str">
        <f t="shared" si="33"/>
        <v xml:space="preserve"> </v>
      </c>
      <c r="W63" s="166">
        <v>14</v>
      </c>
      <c r="X63" s="226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",(VLOOKUP(AA63,PROTOKOL!$A$1:$E$27,2,FALSE))*AB63)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3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",(VLOOKUP(AJ63,PROTOKOL!$A$1:$E$27,2,FALSE))*AK63)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90"/>
        <v xml:space="preserve"> </v>
      </c>
      <c r="AP63" s="169">
        <f t="shared" si="36"/>
        <v>0</v>
      </c>
      <c r="AQ63" s="170" t="str">
        <f t="shared" si="37"/>
        <v xml:space="preserve"> </v>
      </c>
      <c r="AS63" s="166">
        <v>14</v>
      </c>
      <c r="AT63" s="226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",(VLOOKUP(AW63,PROTOKOL!$A$1:$E$27,2,FALSE))*AX63)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3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",(VLOOKUP(BF63,PROTOKOL!$A$1:$E$27,2,FALSE))*BG63)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91"/>
        <v xml:space="preserve"> </v>
      </c>
      <c r="BL63" s="169">
        <f t="shared" si="40"/>
        <v>0</v>
      </c>
      <c r="BM63" s="170" t="str">
        <f t="shared" si="41"/>
        <v xml:space="preserve"> </v>
      </c>
      <c r="BO63" s="166">
        <v>14</v>
      </c>
      <c r="BP63" s="226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",(VLOOKUP(BS63,PROTOKOL!$A$1:$E$27,2,FALSE))*BT63)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4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",(VLOOKUP(CB63,PROTOKOL!$A$1:$E$27,2,FALSE))*CC63)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92"/>
        <v xml:space="preserve"> </v>
      </c>
      <c r="CH63" s="169">
        <f t="shared" si="44"/>
        <v>0</v>
      </c>
      <c r="CI63" s="170" t="str">
        <f t="shared" si="45"/>
        <v xml:space="preserve"> </v>
      </c>
      <c r="CK63" s="166">
        <v>14</v>
      </c>
      <c r="CL63" s="226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",(VLOOKUP(CO63,PROTOKOL!$A$1:$E$27,2,FALSE))*CP63)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4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",(VLOOKUP(CX63,PROTOKOL!$A$1:$E$27,2,FALSE))*CY63)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93"/>
        <v xml:space="preserve"> </v>
      </c>
      <c r="DD63" s="169">
        <f t="shared" si="48"/>
        <v>0</v>
      </c>
      <c r="DE63" s="170" t="str">
        <f t="shared" si="49"/>
        <v xml:space="preserve"> </v>
      </c>
      <c r="DG63" s="166">
        <v>14</v>
      </c>
      <c r="DH63" s="226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",(VLOOKUP(DK63,PROTOKOL!$A$1:$E$27,2,FALSE))*DL63)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5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",(VLOOKUP(DT63,PROTOKOL!$A$1:$E$27,2,FALSE))*DU63)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94"/>
        <v xml:space="preserve"> </v>
      </c>
      <c r="DZ63" s="169">
        <f t="shared" si="52"/>
        <v>0</v>
      </c>
      <c r="EA63" s="170" t="str">
        <f t="shared" si="53"/>
        <v xml:space="preserve"> </v>
      </c>
      <c r="EC63" s="166">
        <v>14</v>
      </c>
      <c r="ED63" s="226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",(VLOOKUP(EG63,PROTOKOL!$A$1:$E$27,2,FALSE))*EH63)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5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",(VLOOKUP(EP63,PROTOKOL!$A$1:$E$27,2,FALSE))*EQ63)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95"/>
        <v xml:space="preserve"> </v>
      </c>
      <c r="EV63" s="169">
        <f t="shared" si="56"/>
        <v>0</v>
      </c>
      <c r="EW63" s="170" t="str">
        <f t="shared" si="57"/>
        <v xml:space="preserve"> </v>
      </c>
      <c r="EY63" s="166">
        <v>14</v>
      </c>
      <c r="EZ63" s="226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",(VLOOKUP(FC63,PROTOKOL!$A$1:$E$27,2,FALSE))*FD63)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5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",(VLOOKUP(FL63,PROTOKOL!$A$1:$E$27,2,FALSE))*FM63)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96"/>
        <v xml:space="preserve"> </v>
      </c>
      <c r="FR63" s="169">
        <f t="shared" si="60"/>
        <v>0</v>
      </c>
      <c r="FS63" s="170" t="str">
        <f t="shared" si="61"/>
        <v xml:space="preserve"> </v>
      </c>
      <c r="FU63" s="166">
        <v>14</v>
      </c>
      <c r="FV63" s="226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",(VLOOKUP(FY63,PROTOKOL!$A$1:$E$27,2,FALSE))*FZ63)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6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",(VLOOKUP(GH63,PROTOKOL!$A$1:$E$27,2,FALSE))*GI63)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97"/>
        <v xml:space="preserve"> </v>
      </c>
      <c r="GN63" s="169">
        <f t="shared" si="64"/>
        <v>0</v>
      </c>
      <c r="GO63" s="170" t="str">
        <f t="shared" si="65"/>
        <v xml:space="preserve"> </v>
      </c>
      <c r="GQ63" s="166">
        <v>14</v>
      </c>
      <c r="GR63" s="226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",(VLOOKUP(GU63,PROTOKOL!$A$1:$E$27,2,FALSE))*GV63)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6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",(VLOOKUP(HD63,PROTOKOL!$A$1:$E$27,2,FALSE))*HE63)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98"/>
        <v xml:space="preserve"> </v>
      </c>
      <c r="HJ63" s="169">
        <f t="shared" si="68"/>
        <v>0</v>
      </c>
      <c r="HK63" s="170" t="str">
        <f t="shared" si="69"/>
        <v xml:space="preserve"> </v>
      </c>
      <c r="HM63" s="166">
        <v>14</v>
      </c>
      <c r="HN63" s="226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",(VLOOKUP(HQ63,PROTOKOL!$A$1:$E$27,2,FALSE))*HR63)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7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",(VLOOKUP(HZ63,PROTOKOL!$A$1:$E$27,2,FALSE))*IA63)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99"/>
        <v xml:space="preserve"> </v>
      </c>
      <c r="IF63" s="169">
        <f t="shared" si="72"/>
        <v>0</v>
      </c>
      <c r="IG63" s="170" t="str">
        <f t="shared" si="73"/>
        <v xml:space="preserve"> </v>
      </c>
      <c r="II63" s="166">
        <v>14</v>
      </c>
      <c r="IJ63" s="226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",(VLOOKUP(IM63,PROTOKOL!$A$1:$E$27,2,FALSE))*IN63)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7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",(VLOOKUP(IV63,PROTOKOL!$A$1:$E$27,2,FALSE))*IW63)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00"/>
        <v xml:space="preserve"> </v>
      </c>
      <c r="JB63" s="169">
        <f t="shared" si="76"/>
        <v>0</v>
      </c>
      <c r="JC63" s="170" t="str">
        <f t="shared" si="77"/>
        <v xml:space="preserve"> </v>
      </c>
      <c r="JE63" s="166">
        <v>14</v>
      </c>
      <c r="JF63" s="226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",(VLOOKUP(JI63,PROTOKOL!$A$1:$E$27,2,FALSE))*JJ63)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7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",(VLOOKUP(JR63,PROTOKOL!$A$1:$E$27,2,FALSE))*JS63)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01"/>
        <v xml:space="preserve"> </v>
      </c>
      <c r="JX63" s="169">
        <f t="shared" si="80"/>
        <v>0</v>
      </c>
      <c r="JY63" s="170" t="str">
        <f t="shared" si="81"/>
        <v xml:space="preserve"> </v>
      </c>
      <c r="KA63" s="166">
        <v>14</v>
      </c>
      <c r="KB63" s="226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",(VLOOKUP(KE63,PROTOKOL!$A$1:$E$27,2,FALSE))*KF63)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8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",(VLOOKUP(KN63,PROTOKOL!$A$1:$E$27,2,FALSE))*KO63)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02"/>
        <v xml:space="preserve"> </v>
      </c>
      <c r="KT63" s="169">
        <f t="shared" si="84"/>
        <v>0</v>
      </c>
      <c r="KU63" s="170" t="str">
        <f t="shared" si="85"/>
        <v xml:space="preserve"> </v>
      </c>
      <c r="KW63" s="166">
        <v>14</v>
      </c>
      <c r="KX63" s="226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",(VLOOKUP(LA63,PROTOKOL!$A$1:$E$27,2,FALSE))*LB63)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8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",(VLOOKUP(LJ63,PROTOKOL!$A$1:$E$27,2,FALSE))*LK63)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03"/>
        <v xml:space="preserve"> </v>
      </c>
      <c r="LP63" s="169">
        <f t="shared" si="88"/>
        <v>0</v>
      </c>
      <c r="LQ63" s="170" t="str">
        <f t="shared" si="89"/>
        <v xml:space="preserve"> </v>
      </c>
    </row>
    <row r="64" spans="1:329" ht="13.8">
      <c r="A64" s="166">
        <v>14</v>
      </c>
      <c r="B64" s="227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",(VLOOKUP(E64,PROTOKOL!$A$1:$E$27,2,FALSE))*F64)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3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",(VLOOKUP(N64,PROTOKOL!$A$1:$E$27,2,FALSE))*O64)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31"/>
        <v xml:space="preserve"> </v>
      </c>
      <c r="T64" s="169">
        <f t="shared" si="32"/>
        <v>0</v>
      </c>
      <c r="U64" s="170" t="str">
        <f t="shared" si="33"/>
        <v xml:space="preserve"> </v>
      </c>
      <c r="W64" s="166">
        <v>14</v>
      </c>
      <c r="X64" s="227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",(VLOOKUP(AA64,PROTOKOL!$A$1:$E$27,2,FALSE))*AB64)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3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",(VLOOKUP(AJ64,PROTOKOL!$A$1:$E$27,2,FALSE))*AK64)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90"/>
        <v xml:space="preserve"> </v>
      </c>
      <c r="AP64" s="169">
        <f t="shared" si="36"/>
        <v>0</v>
      </c>
      <c r="AQ64" s="170" t="str">
        <f t="shared" si="37"/>
        <v xml:space="preserve"> </v>
      </c>
      <c r="AS64" s="166">
        <v>14</v>
      </c>
      <c r="AT64" s="227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",(VLOOKUP(AW64,PROTOKOL!$A$1:$E$27,2,FALSE))*AX64)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3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",(VLOOKUP(BF64,PROTOKOL!$A$1:$E$27,2,FALSE))*BG64)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91"/>
        <v xml:space="preserve"> </v>
      </c>
      <c r="BL64" s="169">
        <f t="shared" si="40"/>
        <v>0</v>
      </c>
      <c r="BM64" s="170" t="str">
        <f t="shared" si="41"/>
        <v xml:space="preserve"> </v>
      </c>
      <c r="BO64" s="166">
        <v>14</v>
      </c>
      <c r="BP64" s="227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",(VLOOKUP(BS64,PROTOKOL!$A$1:$E$27,2,FALSE))*BT64)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4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",(VLOOKUP(CB64,PROTOKOL!$A$1:$E$27,2,FALSE))*CC64)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92"/>
        <v xml:space="preserve"> </v>
      </c>
      <c r="CH64" s="169">
        <f t="shared" si="44"/>
        <v>0</v>
      </c>
      <c r="CI64" s="170" t="str">
        <f t="shared" si="45"/>
        <v xml:space="preserve"> </v>
      </c>
      <c r="CK64" s="166">
        <v>14</v>
      </c>
      <c r="CL64" s="227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",(VLOOKUP(CO64,PROTOKOL!$A$1:$E$27,2,FALSE))*CP64)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4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",(VLOOKUP(CX64,PROTOKOL!$A$1:$E$27,2,FALSE))*CY64)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93"/>
        <v xml:space="preserve"> </v>
      </c>
      <c r="DD64" s="169">
        <f t="shared" si="48"/>
        <v>0</v>
      </c>
      <c r="DE64" s="170" t="str">
        <f t="shared" si="49"/>
        <v xml:space="preserve"> </v>
      </c>
      <c r="DG64" s="166">
        <v>14</v>
      </c>
      <c r="DH64" s="227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",(VLOOKUP(DK64,PROTOKOL!$A$1:$E$27,2,FALSE))*DL64)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5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",(VLOOKUP(DT64,PROTOKOL!$A$1:$E$27,2,FALSE))*DU64)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94"/>
        <v xml:space="preserve"> </v>
      </c>
      <c r="DZ64" s="169">
        <f t="shared" si="52"/>
        <v>0</v>
      </c>
      <c r="EA64" s="170" t="str">
        <f t="shared" si="53"/>
        <v xml:space="preserve"> </v>
      </c>
      <c r="EC64" s="166">
        <v>14</v>
      </c>
      <c r="ED64" s="227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",(VLOOKUP(EG64,PROTOKOL!$A$1:$E$27,2,FALSE))*EH64)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5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",(VLOOKUP(EP64,PROTOKOL!$A$1:$E$27,2,FALSE))*EQ64)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95"/>
        <v xml:space="preserve"> </v>
      </c>
      <c r="EV64" s="169">
        <f t="shared" si="56"/>
        <v>0</v>
      </c>
      <c r="EW64" s="170" t="str">
        <f t="shared" si="57"/>
        <v xml:space="preserve"> </v>
      </c>
      <c r="EY64" s="166">
        <v>14</v>
      </c>
      <c r="EZ64" s="227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",(VLOOKUP(FC64,PROTOKOL!$A$1:$E$27,2,FALSE))*FD64)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5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",(VLOOKUP(FL64,PROTOKOL!$A$1:$E$27,2,FALSE))*FM64)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96"/>
        <v xml:space="preserve"> </v>
      </c>
      <c r="FR64" s="169">
        <f t="shared" si="60"/>
        <v>0</v>
      </c>
      <c r="FS64" s="170" t="str">
        <f t="shared" si="61"/>
        <v xml:space="preserve"> </v>
      </c>
      <c r="FU64" s="166">
        <v>14</v>
      </c>
      <c r="FV64" s="227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",(VLOOKUP(FY64,PROTOKOL!$A$1:$E$27,2,FALSE))*FZ64)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6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",(VLOOKUP(GH64,PROTOKOL!$A$1:$E$27,2,FALSE))*GI64)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97"/>
        <v xml:space="preserve"> </v>
      </c>
      <c r="GN64" s="169">
        <f t="shared" si="64"/>
        <v>0</v>
      </c>
      <c r="GO64" s="170" t="str">
        <f t="shared" si="65"/>
        <v xml:space="preserve"> </v>
      </c>
      <c r="GQ64" s="166">
        <v>14</v>
      </c>
      <c r="GR64" s="227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",(VLOOKUP(GU64,PROTOKOL!$A$1:$E$27,2,FALSE))*GV64)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6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",(VLOOKUP(HD64,PROTOKOL!$A$1:$E$27,2,FALSE))*HE64)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98"/>
        <v xml:space="preserve"> </v>
      </c>
      <c r="HJ64" s="169">
        <f t="shared" si="68"/>
        <v>0</v>
      </c>
      <c r="HK64" s="170" t="str">
        <f t="shared" si="69"/>
        <v xml:space="preserve"> </v>
      </c>
      <c r="HM64" s="166">
        <v>14</v>
      </c>
      <c r="HN64" s="227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",(VLOOKUP(HQ64,PROTOKOL!$A$1:$E$27,2,FALSE))*HR64)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7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",(VLOOKUP(HZ64,PROTOKOL!$A$1:$E$27,2,FALSE))*IA64)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99"/>
        <v xml:space="preserve"> </v>
      </c>
      <c r="IF64" s="169">
        <f t="shared" si="72"/>
        <v>0</v>
      </c>
      <c r="IG64" s="170" t="str">
        <f t="shared" si="73"/>
        <v xml:space="preserve"> </v>
      </c>
      <c r="II64" s="166">
        <v>14</v>
      </c>
      <c r="IJ64" s="227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",(VLOOKUP(IM64,PROTOKOL!$A$1:$E$27,2,FALSE))*IN64)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7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",(VLOOKUP(IV64,PROTOKOL!$A$1:$E$27,2,FALSE))*IW64)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00"/>
        <v xml:space="preserve"> </v>
      </c>
      <c r="JB64" s="169">
        <f t="shared" si="76"/>
        <v>0</v>
      </c>
      <c r="JC64" s="170" t="str">
        <f t="shared" si="77"/>
        <v xml:space="preserve"> </v>
      </c>
      <c r="JE64" s="166">
        <v>14</v>
      </c>
      <c r="JF64" s="227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",(VLOOKUP(JI64,PROTOKOL!$A$1:$E$27,2,FALSE))*JJ64)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7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",(VLOOKUP(JR64,PROTOKOL!$A$1:$E$27,2,FALSE))*JS64)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01"/>
        <v xml:space="preserve"> </v>
      </c>
      <c r="JX64" s="169">
        <f t="shared" si="80"/>
        <v>0</v>
      </c>
      <c r="JY64" s="170" t="str">
        <f t="shared" si="81"/>
        <v xml:space="preserve"> </v>
      </c>
      <c r="KA64" s="166">
        <v>14</v>
      </c>
      <c r="KB64" s="227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",(VLOOKUP(KE64,PROTOKOL!$A$1:$E$27,2,FALSE))*KF64)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8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",(VLOOKUP(KN64,PROTOKOL!$A$1:$E$27,2,FALSE))*KO64)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02"/>
        <v xml:space="preserve"> </v>
      </c>
      <c r="KT64" s="169">
        <f t="shared" si="84"/>
        <v>0</v>
      </c>
      <c r="KU64" s="170" t="str">
        <f t="shared" si="85"/>
        <v xml:space="preserve"> </v>
      </c>
      <c r="KW64" s="166">
        <v>14</v>
      </c>
      <c r="KX64" s="227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",(VLOOKUP(LA64,PROTOKOL!$A$1:$E$27,2,FALSE))*LB64)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8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",(VLOOKUP(LJ64,PROTOKOL!$A$1:$E$27,2,FALSE))*LK64)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03"/>
        <v xml:space="preserve"> </v>
      </c>
      <c r="LP64" s="169">
        <f t="shared" si="88"/>
        <v>0</v>
      </c>
      <c r="LQ64" s="170" t="str">
        <f t="shared" si="89"/>
        <v xml:space="preserve"> </v>
      </c>
    </row>
    <row r="65" spans="1:329" ht="13.8">
      <c r="A65" s="166">
        <v>15</v>
      </c>
      <c r="B65" s="225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",(VLOOKUP(E65,PROTOKOL!$A$1:$E$27,2,FALSE))*F65)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3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",(VLOOKUP(N65,PROTOKOL!$A$1:$E$27,2,FALSE))*O65)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31"/>
        <v xml:space="preserve"> </v>
      </c>
      <c r="T65" s="169">
        <f t="shared" si="32"/>
        <v>0</v>
      </c>
      <c r="U65" s="170" t="str">
        <f t="shared" si="33"/>
        <v xml:space="preserve"> </v>
      </c>
      <c r="W65" s="166">
        <v>15</v>
      </c>
      <c r="X65" s="225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",(VLOOKUP(AA65,PROTOKOL!$A$1:$E$27,2,FALSE))*AB65)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3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",(VLOOKUP(AJ65,PROTOKOL!$A$1:$E$27,2,FALSE))*AK65)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90"/>
        <v xml:space="preserve"> </v>
      </c>
      <c r="AP65" s="169">
        <f t="shared" si="36"/>
        <v>0</v>
      </c>
      <c r="AQ65" s="170" t="str">
        <f t="shared" si="37"/>
        <v xml:space="preserve"> </v>
      </c>
      <c r="AS65" s="166">
        <v>15</v>
      </c>
      <c r="AT65" s="225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",(VLOOKUP(AW65,PROTOKOL!$A$1:$E$27,2,FALSE))*AX65)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3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",(VLOOKUP(BF65,PROTOKOL!$A$1:$E$27,2,FALSE))*BG65)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91"/>
        <v xml:space="preserve"> </v>
      </c>
      <c r="BL65" s="169">
        <f t="shared" si="40"/>
        <v>0</v>
      </c>
      <c r="BM65" s="170" t="str">
        <f t="shared" si="41"/>
        <v xml:space="preserve"> </v>
      </c>
      <c r="BO65" s="166">
        <v>15</v>
      </c>
      <c r="BP65" s="225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",(VLOOKUP(BS65,PROTOKOL!$A$1:$E$27,2,FALSE))*BT65)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4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",(VLOOKUP(CB65,PROTOKOL!$A$1:$E$27,2,FALSE))*CC65)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92"/>
        <v xml:space="preserve"> </v>
      </c>
      <c r="CH65" s="169">
        <f t="shared" si="44"/>
        <v>0</v>
      </c>
      <c r="CI65" s="170" t="str">
        <f t="shared" si="45"/>
        <v xml:space="preserve"> </v>
      </c>
      <c r="CK65" s="166">
        <v>15</v>
      </c>
      <c r="CL65" s="225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",(VLOOKUP(CO65,PROTOKOL!$A$1:$E$27,2,FALSE))*CP65)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4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",(VLOOKUP(CX65,PROTOKOL!$A$1:$E$27,2,FALSE))*CY65)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93"/>
        <v xml:space="preserve"> </v>
      </c>
      <c r="DD65" s="169">
        <f t="shared" si="48"/>
        <v>0</v>
      </c>
      <c r="DE65" s="170" t="str">
        <f t="shared" si="49"/>
        <v xml:space="preserve"> </v>
      </c>
      <c r="DG65" s="166">
        <v>15</v>
      </c>
      <c r="DH65" s="225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",(VLOOKUP(DK65,PROTOKOL!$A$1:$E$27,2,FALSE))*DL65)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5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",(VLOOKUP(DT65,PROTOKOL!$A$1:$E$27,2,FALSE))*DU65)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94"/>
        <v xml:space="preserve"> </v>
      </c>
      <c r="DZ65" s="169">
        <f t="shared" si="52"/>
        <v>0</v>
      </c>
      <c r="EA65" s="170" t="str">
        <f t="shared" si="53"/>
        <v xml:space="preserve"> </v>
      </c>
      <c r="EC65" s="166">
        <v>15</v>
      </c>
      <c r="ED65" s="225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",(VLOOKUP(EG65,PROTOKOL!$A$1:$E$27,2,FALSE))*EH65)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5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",(VLOOKUP(EP65,PROTOKOL!$A$1:$E$27,2,FALSE))*EQ65)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95"/>
        <v xml:space="preserve"> </v>
      </c>
      <c r="EV65" s="169">
        <f t="shared" si="56"/>
        <v>0</v>
      </c>
      <c r="EW65" s="170" t="str">
        <f t="shared" si="57"/>
        <v xml:space="preserve"> </v>
      </c>
      <c r="EY65" s="166">
        <v>15</v>
      </c>
      <c r="EZ65" s="225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",(VLOOKUP(FC65,PROTOKOL!$A$1:$E$27,2,FALSE))*FD65)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5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",(VLOOKUP(FL65,PROTOKOL!$A$1:$E$27,2,FALSE))*FM65)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96"/>
        <v xml:space="preserve"> </v>
      </c>
      <c r="FR65" s="169">
        <f t="shared" si="60"/>
        <v>0</v>
      </c>
      <c r="FS65" s="170" t="str">
        <f t="shared" si="61"/>
        <v xml:space="preserve"> </v>
      </c>
      <c r="FU65" s="166">
        <v>15</v>
      </c>
      <c r="FV65" s="225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",(VLOOKUP(FY65,PROTOKOL!$A$1:$E$27,2,FALSE))*FZ65)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6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",(VLOOKUP(GH65,PROTOKOL!$A$1:$E$27,2,FALSE))*GI65)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97"/>
        <v xml:space="preserve"> </v>
      </c>
      <c r="GN65" s="169">
        <f t="shared" si="64"/>
        <v>0</v>
      </c>
      <c r="GO65" s="170" t="str">
        <f t="shared" si="65"/>
        <v xml:space="preserve"> </v>
      </c>
      <c r="GQ65" s="166">
        <v>15</v>
      </c>
      <c r="GR65" s="225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",(VLOOKUP(GU65,PROTOKOL!$A$1:$E$27,2,FALSE))*GV65)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6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",(VLOOKUP(HD65,PROTOKOL!$A$1:$E$27,2,FALSE))*HE65)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98"/>
        <v xml:space="preserve"> </v>
      </c>
      <c r="HJ65" s="169">
        <f t="shared" si="68"/>
        <v>0</v>
      </c>
      <c r="HK65" s="170" t="str">
        <f t="shared" si="69"/>
        <v xml:space="preserve"> </v>
      </c>
      <c r="HM65" s="166">
        <v>15</v>
      </c>
      <c r="HN65" s="225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",(VLOOKUP(HQ65,PROTOKOL!$A$1:$E$27,2,FALSE))*HR65)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7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",(VLOOKUP(HZ65,PROTOKOL!$A$1:$E$27,2,FALSE))*IA65)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99"/>
        <v xml:space="preserve"> </v>
      </c>
      <c r="IF65" s="169">
        <f t="shared" si="72"/>
        <v>0</v>
      </c>
      <c r="IG65" s="170" t="str">
        <f t="shared" si="73"/>
        <v xml:space="preserve"> </v>
      </c>
      <c r="II65" s="166">
        <v>15</v>
      </c>
      <c r="IJ65" s="225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",(VLOOKUP(IM65,PROTOKOL!$A$1:$E$27,2,FALSE))*IN65)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7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",(VLOOKUP(IV65,PROTOKOL!$A$1:$E$27,2,FALSE))*IW65)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00"/>
        <v xml:space="preserve"> </v>
      </c>
      <c r="JB65" s="169">
        <f t="shared" si="76"/>
        <v>0</v>
      </c>
      <c r="JC65" s="170" t="str">
        <f t="shared" si="77"/>
        <v xml:space="preserve"> </v>
      </c>
      <c r="JE65" s="166">
        <v>15</v>
      </c>
      <c r="JF65" s="225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",(VLOOKUP(JI65,PROTOKOL!$A$1:$E$27,2,FALSE))*JJ65)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7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",(VLOOKUP(JR65,PROTOKOL!$A$1:$E$27,2,FALSE))*JS65)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01"/>
        <v xml:space="preserve"> </v>
      </c>
      <c r="JX65" s="169">
        <f t="shared" si="80"/>
        <v>0</v>
      </c>
      <c r="JY65" s="170" t="str">
        <f t="shared" si="81"/>
        <v xml:space="preserve"> </v>
      </c>
      <c r="KA65" s="166">
        <v>15</v>
      </c>
      <c r="KB65" s="225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",(VLOOKUP(KE65,PROTOKOL!$A$1:$E$27,2,FALSE))*KF65)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8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",(VLOOKUP(KN65,PROTOKOL!$A$1:$E$27,2,FALSE))*KO65)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02"/>
        <v xml:space="preserve"> </v>
      </c>
      <c r="KT65" s="169">
        <f t="shared" si="84"/>
        <v>0</v>
      </c>
      <c r="KU65" s="170" t="str">
        <f t="shared" si="85"/>
        <v xml:space="preserve"> </v>
      </c>
      <c r="KW65" s="166">
        <v>15</v>
      </c>
      <c r="KX65" s="225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",(VLOOKUP(LA65,PROTOKOL!$A$1:$E$27,2,FALSE))*LB65)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8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",(VLOOKUP(LJ65,PROTOKOL!$A$1:$E$27,2,FALSE))*LK65)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03"/>
        <v xml:space="preserve"> </v>
      </c>
      <c r="LP65" s="169">
        <f t="shared" si="88"/>
        <v>0</v>
      </c>
      <c r="LQ65" s="170" t="str">
        <f t="shared" si="89"/>
        <v xml:space="preserve"> </v>
      </c>
    </row>
    <row r="66" spans="1:329" ht="13.8">
      <c r="A66" s="166">
        <v>15</v>
      </c>
      <c r="B66" s="226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",(VLOOKUP(E66,PROTOKOL!$A$1:$E$27,2,FALSE))*F66)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3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",(VLOOKUP(N66,PROTOKOL!$A$1:$E$27,2,FALSE))*O66)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31"/>
        <v xml:space="preserve"> </v>
      </c>
      <c r="T66" s="169">
        <f t="shared" si="32"/>
        <v>0</v>
      </c>
      <c r="U66" s="170" t="str">
        <f t="shared" si="33"/>
        <v xml:space="preserve"> </v>
      </c>
      <c r="W66" s="166">
        <v>15</v>
      </c>
      <c r="X66" s="226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",(VLOOKUP(AA66,PROTOKOL!$A$1:$E$27,2,FALSE))*AB66)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3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",(VLOOKUP(AJ66,PROTOKOL!$A$1:$E$27,2,FALSE))*AK66)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90"/>
        <v xml:space="preserve"> </v>
      </c>
      <c r="AP66" s="169">
        <f t="shared" si="36"/>
        <v>0</v>
      </c>
      <c r="AQ66" s="170" t="str">
        <f t="shared" si="37"/>
        <v xml:space="preserve"> </v>
      </c>
      <c r="AS66" s="166">
        <v>15</v>
      </c>
      <c r="AT66" s="226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",(VLOOKUP(AW66,PROTOKOL!$A$1:$E$27,2,FALSE))*AX66)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3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",(VLOOKUP(BF66,PROTOKOL!$A$1:$E$27,2,FALSE))*BG66)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91"/>
        <v xml:space="preserve"> </v>
      </c>
      <c r="BL66" s="169">
        <f t="shared" si="40"/>
        <v>0</v>
      </c>
      <c r="BM66" s="170" t="str">
        <f t="shared" si="41"/>
        <v xml:space="preserve"> </v>
      </c>
      <c r="BO66" s="166">
        <v>15</v>
      </c>
      <c r="BP66" s="226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",(VLOOKUP(BS66,PROTOKOL!$A$1:$E$27,2,FALSE))*BT66)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4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",(VLOOKUP(CB66,PROTOKOL!$A$1:$E$27,2,FALSE))*CC66)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92"/>
        <v xml:space="preserve"> </v>
      </c>
      <c r="CH66" s="169">
        <f t="shared" si="44"/>
        <v>0</v>
      </c>
      <c r="CI66" s="170" t="str">
        <f t="shared" si="45"/>
        <v xml:space="preserve"> </v>
      </c>
      <c r="CK66" s="166">
        <v>15</v>
      </c>
      <c r="CL66" s="226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",(VLOOKUP(CO66,PROTOKOL!$A$1:$E$27,2,FALSE))*CP66)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4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",(VLOOKUP(CX66,PROTOKOL!$A$1:$E$27,2,FALSE))*CY66)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93"/>
        <v xml:space="preserve"> </v>
      </c>
      <c r="DD66" s="169">
        <f t="shared" si="48"/>
        <v>0</v>
      </c>
      <c r="DE66" s="170" t="str">
        <f t="shared" si="49"/>
        <v xml:space="preserve"> </v>
      </c>
      <c r="DG66" s="166">
        <v>15</v>
      </c>
      <c r="DH66" s="226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",(VLOOKUP(DK66,PROTOKOL!$A$1:$E$27,2,FALSE))*DL66)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5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",(VLOOKUP(DT66,PROTOKOL!$A$1:$E$27,2,FALSE))*DU66)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94"/>
        <v xml:space="preserve"> </v>
      </c>
      <c r="DZ66" s="169">
        <f t="shared" si="52"/>
        <v>0</v>
      </c>
      <c r="EA66" s="170" t="str">
        <f t="shared" si="53"/>
        <v xml:space="preserve"> </v>
      </c>
      <c r="EC66" s="166">
        <v>15</v>
      </c>
      <c r="ED66" s="226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",(VLOOKUP(EG66,PROTOKOL!$A$1:$E$27,2,FALSE))*EH66)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5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",(VLOOKUP(EP66,PROTOKOL!$A$1:$E$27,2,FALSE))*EQ66)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95"/>
        <v xml:space="preserve"> </v>
      </c>
      <c r="EV66" s="169">
        <f t="shared" si="56"/>
        <v>0</v>
      </c>
      <c r="EW66" s="170" t="str">
        <f t="shared" si="57"/>
        <v xml:space="preserve"> </v>
      </c>
      <c r="EY66" s="166">
        <v>15</v>
      </c>
      <c r="EZ66" s="226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",(VLOOKUP(FC66,PROTOKOL!$A$1:$E$27,2,FALSE))*FD66)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5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",(VLOOKUP(FL66,PROTOKOL!$A$1:$E$27,2,FALSE))*FM66)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96"/>
        <v xml:space="preserve"> </v>
      </c>
      <c r="FR66" s="169">
        <f t="shared" si="60"/>
        <v>0</v>
      </c>
      <c r="FS66" s="170" t="str">
        <f t="shared" si="61"/>
        <v xml:space="preserve"> </v>
      </c>
      <c r="FU66" s="166">
        <v>15</v>
      </c>
      <c r="FV66" s="226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",(VLOOKUP(FY66,PROTOKOL!$A$1:$E$27,2,FALSE))*FZ66)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6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",(VLOOKUP(GH66,PROTOKOL!$A$1:$E$27,2,FALSE))*GI66)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97"/>
        <v xml:space="preserve"> </v>
      </c>
      <c r="GN66" s="169">
        <f t="shared" si="64"/>
        <v>0</v>
      </c>
      <c r="GO66" s="170" t="str">
        <f t="shared" si="65"/>
        <v xml:space="preserve"> </v>
      </c>
      <c r="GQ66" s="166">
        <v>15</v>
      </c>
      <c r="GR66" s="226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",(VLOOKUP(GU66,PROTOKOL!$A$1:$E$27,2,FALSE))*GV66)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6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",(VLOOKUP(HD66,PROTOKOL!$A$1:$E$27,2,FALSE))*HE66)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98"/>
        <v xml:space="preserve"> </v>
      </c>
      <c r="HJ66" s="169">
        <f t="shared" si="68"/>
        <v>0</v>
      </c>
      <c r="HK66" s="170" t="str">
        <f t="shared" si="69"/>
        <v xml:space="preserve"> </v>
      </c>
      <c r="HM66" s="166">
        <v>15</v>
      </c>
      <c r="HN66" s="226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",(VLOOKUP(HQ66,PROTOKOL!$A$1:$E$27,2,FALSE))*HR66)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7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",(VLOOKUP(HZ66,PROTOKOL!$A$1:$E$27,2,FALSE))*IA66)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99"/>
        <v xml:space="preserve"> </v>
      </c>
      <c r="IF66" s="169">
        <f t="shared" si="72"/>
        <v>0</v>
      </c>
      <c r="IG66" s="170" t="str">
        <f t="shared" si="73"/>
        <v xml:space="preserve"> </v>
      </c>
      <c r="II66" s="166">
        <v>15</v>
      </c>
      <c r="IJ66" s="226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",(VLOOKUP(IM66,PROTOKOL!$A$1:$E$27,2,FALSE))*IN66)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7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",(VLOOKUP(IV66,PROTOKOL!$A$1:$E$27,2,FALSE))*IW66)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00"/>
        <v xml:space="preserve"> </v>
      </c>
      <c r="JB66" s="169">
        <f t="shared" si="76"/>
        <v>0</v>
      </c>
      <c r="JC66" s="170" t="str">
        <f t="shared" si="77"/>
        <v xml:space="preserve"> </v>
      </c>
      <c r="JE66" s="166">
        <v>15</v>
      </c>
      <c r="JF66" s="226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",(VLOOKUP(JI66,PROTOKOL!$A$1:$E$27,2,FALSE))*JJ66)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7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",(VLOOKUP(JR66,PROTOKOL!$A$1:$E$27,2,FALSE))*JS66)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01"/>
        <v xml:space="preserve"> </v>
      </c>
      <c r="JX66" s="169">
        <f t="shared" si="80"/>
        <v>0</v>
      </c>
      <c r="JY66" s="170" t="str">
        <f t="shared" si="81"/>
        <v xml:space="preserve"> </v>
      </c>
      <c r="KA66" s="166">
        <v>15</v>
      </c>
      <c r="KB66" s="226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",(VLOOKUP(KE66,PROTOKOL!$A$1:$E$27,2,FALSE))*KF66)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8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",(VLOOKUP(KN66,PROTOKOL!$A$1:$E$27,2,FALSE))*KO66)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02"/>
        <v xml:space="preserve"> </v>
      </c>
      <c r="KT66" s="169">
        <f t="shared" si="84"/>
        <v>0</v>
      </c>
      <c r="KU66" s="170" t="str">
        <f t="shared" si="85"/>
        <v xml:space="preserve"> </v>
      </c>
      <c r="KW66" s="166">
        <v>15</v>
      </c>
      <c r="KX66" s="226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",(VLOOKUP(LA66,PROTOKOL!$A$1:$E$27,2,FALSE))*LB66)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8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",(VLOOKUP(LJ66,PROTOKOL!$A$1:$E$27,2,FALSE))*LK66)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03"/>
        <v xml:space="preserve"> </v>
      </c>
      <c r="LP66" s="169">
        <f t="shared" si="88"/>
        <v>0</v>
      </c>
      <c r="LQ66" s="170" t="str">
        <f t="shared" si="89"/>
        <v xml:space="preserve"> </v>
      </c>
    </row>
    <row r="67" spans="1:329" ht="13.8">
      <c r="A67" s="166">
        <v>15</v>
      </c>
      <c r="B67" s="227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",(VLOOKUP(E67,PROTOKOL!$A$1:$E$27,2,FALSE))*F67)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3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",(VLOOKUP(N67,PROTOKOL!$A$1:$E$27,2,FALSE))*O67)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31"/>
        <v xml:space="preserve"> </v>
      </c>
      <c r="T67" s="169">
        <f t="shared" si="32"/>
        <v>0</v>
      </c>
      <c r="U67" s="170" t="str">
        <f t="shared" si="33"/>
        <v xml:space="preserve"> </v>
      </c>
      <c r="W67" s="166">
        <v>15</v>
      </c>
      <c r="X67" s="227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",(VLOOKUP(AA67,PROTOKOL!$A$1:$E$27,2,FALSE))*AB67)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3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",(VLOOKUP(AJ67,PROTOKOL!$A$1:$E$27,2,FALSE))*AK67)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90"/>
        <v xml:space="preserve"> </v>
      </c>
      <c r="AP67" s="169">
        <f t="shared" si="36"/>
        <v>0</v>
      </c>
      <c r="AQ67" s="170" t="str">
        <f t="shared" si="37"/>
        <v xml:space="preserve"> </v>
      </c>
      <c r="AS67" s="166">
        <v>15</v>
      </c>
      <c r="AT67" s="227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",(VLOOKUP(AW67,PROTOKOL!$A$1:$E$27,2,FALSE))*AX67)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3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",(VLOOKUP(BF67,PROTOKOL!$A$1:$E$27,2,FALSE))*BG67)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91"/>
        <v xml:space="preserve"> </v>
      </c>
      <c r="BL67" s="169">
        <f t="shared" si="40"/>
        <v>0</v>
      </c>
      <c r="BM67" s="170" t="str">
        <f t="shared" si="41"/>
        <v xml:space="preserve"> </v>
      </c>
      <c r="BO67" s="166">
        <v>15</v>
      </c>
      <c r="BP67" s="227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",(VLOOKUP(BS67,PROTOKOL!$A$1:$E$27,2,FALSE))*BT67)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4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",(VLOOKUP(CB67,PROTOKOL!$A$1:$E$27,2,FALSE))*CC67)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92"/>
        <v xml:space="preserve"> </v>
      </c>
      <c r="CH67" s="169">
        <f t="shared" si="44"/>
        <v>0</v>
      </c>
      <c r="CI67" s="170" t="str">
        <f t="shared" si="45"/>
        <v xml:space="preserve"> </v>
      </c>
      <c r="CK67" s="166">
        <v>15</v>
      </c>
      <c r="CL67" s="227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",(VLOOKUP(CO67,PROTOKOL!$A$1:$E$27,2,FALSE))*CP67)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4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",(VLOOKUP(CX67,PROTOKOL!$A$1:$E$27,2,FALSE))*CY67)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93"/>
        <v xml:space="preserve"> </v>
      </c>
      <c r="DD67" s="169">
        <f t="shared" si="48"/>
        <v>0</v>
      </c>
      <c r="DE67" s="170" t="str">
        <f t="shared" si="49"/>
        <v xml:space="preserve"> </v>
      </c>
      <c r="DG67" s="166">
        <v>15</v>
      </c>
      <c r="DH67" s="227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",(VLOOKUP(DK67,PROTOKOL!$A$1:$E$27,2,FALSE))*DL67)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5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",(VLOOKUP(DT67,PROTOKOL!$A$1:$E$27,2,FALSE))*DU67)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94"/>
        <v xml:space="preserve"> </v>
      </c>
      <c r="DZ67" s="169">
        <f t="shared" si="52"/>
        <v>0</v>
      </c>
      <c r="EA67" s="170" t="str">
        <f t="shared" si="53"/>
        <v xml:space="preserve"> </v>
      </c>
      <c r="EC67" s="166">
        <v>15</v>
      </c>
      <c r="ED67" s="227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",(VLOOKUP(EG67,PROTOKOL!$A$1:$E$27,2,FALSE))*EH67)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5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",(VLOOKUP(EP67,PROTOKOL!$A$1:$E$27,2,FALSE))*EQ67)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95"/>
        <v xml:space="preserve"> </v>
      </c>
      <c r="EV67" s="169">
        <f t="shared" si="56"/>
        <v>0</v>
      </c>
      <c r="EW67" s="170" t="str">
        <f t="shared" si="57"/>
        <v xml:space="preserve"> </v>
      </c>
      <c r="EY67" s="166">
        <v>15</v>
      </c>
      <c r="EZ67" s="227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",(VLOOKUP(FC67,PROTOKOL!$A$1:$E$27,2,FALSE))*FD67)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5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",(VLOOKUP(FL67,PROTOKOL!$A$1:$E$27,2,FALSE))*FM67)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96"/>
        <v xml:space="preserve"> </v>
      </c>
      <c r="FR67" s="169">
        <f t="shared" si="60"/>
        <v>0</v>
      </c>
      <c r="FS67" s="170" t="str">
        <f t="shared" si="61"/>
        <v xml:space="preserve"> </v>
      </c>
      <c r="FU67" s="166">
        <v>15</v>
      </c>
      <c r="FV67" s="227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",(VLOOKUP(FY67,PROTOKOL!$A$1:$E$27,2,FALSE))*FZ67)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6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",(VLOOKUP(GH67,PROTOKOL!$A$1:$E$27,2,FALSE))*GI67)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97"/>
        <v xml:space="preserve"> </v>
      </c>
      <c r="GN67" s="169">
        <f t="shared" si="64"/>
        <v>0</v>
      </c>
      <c r="GO67" s="170" t="str">
        <f t="shared" si="65"/>
        <v xml:space="preserve"> </v>
      </c>
      <c r="GQ67" s="166">
        <v>15</v>
      </c>
      <c r="GR67" s="227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",(VLOOKUP(GU67,PROTOKOL!$A$1:$E$27,2,FALSE))*GV67)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6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",(VLOOKUP(HD67,PROTOKOL!$A$1:$E$27,2,FALSE))*HE67)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98"/>
        <v xml:space="preserve"> </v>
      </c>
      <c r="HJ67" s="169">
        <f t="shared" si="68"/>
        <v>0</v>
      </c>
      <c r="HK67" s="170" t="str">
        <f t="shared" si="69"/>
        <v xml:space="preserve"> </v>
      </c>
      <c r="HM67" s="166">
        <v>15</v>
      </c>
      <c r="HN67" s="227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",(VLOOKUP(HQ67,PROTOKOL!$A$1:$E$27,2,FALSE))*HR67)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7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",(VLOOKUP(HZ67,PROTOKOL!$A$1:$E$27,2,FALSE))*IA67)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99"/>
        <v xml:space="preserve"> </v>
      </c>
      <c r="IF67" s="169">
        <f t="shared" si="72"/>
        <v>0</v>
      </c>
      <c r="IG67" s="170" t="str">
        <f t="shared" si="73"/>
        <v xml:space="preserve"> </v>
      </c>
      <c r="II67" s="166">
        <v>15</v>
      </c>
      <c r="IJ67" s="227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",(VLOOKUP(IM67,PROTOKOL!$A$1:$E$27,2,FALSE))*IN67)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7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",(VLOOKUP(IV67,PROTOKOL!$A$1:$E$27,2,FALSE))*IW67)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00"/>
        <v xml:space="preserve"> </v>
      </c>
      <c r="JB67" s="169">
        <f t="shared" si="76"/>
        <v>0</v>
      </c>
      <c r="JC67" s="170" t="str">
        <f t="shared" si="77"/>
        <v xml:space="preserve"> </v>
      </c>
      <c r="JE67" s="166">
        <v>15</v>
      </c>
      <c r="JF67" s="227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",(VLOOKUP(JI67,PROTOKOL!$A$1:$E$27,2,FALSE))*JJ67)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7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",(VLOOKUP(JR67,PROTOKOL!$A$1:$E$27,2,FALSE))*JS67)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01"/>
        <v xml:space="preserve"> </v>
      </c>
      <c r="JX67" s="169">
        <f t="shared" si="80"/>
        <v>0</v>
      </c>
      <c r="JY67" s="170" t="str">
        <f t="shared" si="81"/>
        <v xml:space="preserve"> </v>
      </c>
      <c r="KA67" s="166">
        <v>15</v>
      </c>
      <c r="KB67" s="227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",(VLOOKUP(KE67,PROTOKOL!$A$1:$E$27,2,FALSE))*KF67)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8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",(VLOOKUP(KN67,PROTOKOL!$A$1:$E$27,2,FALSE))*KO67)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02"/>
        <v xml:space="preserve"> </v>
      </c>
      <c r="KT67" s="169">
        <f t="shared" si="84"/>
        <v>0</v>
      </c>
      <c r="KU67" s="170" t="str">
        <f t="shared" si="85"/>
        <v xml:space="preserve"> </v>
      </c>
      <c r="KW67" s="166">
        <v>15</v>
      </c>
      <c r="KX67" s="227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",(VLOOKUP(LA67,PROTOKOL!$A$1:$E$27,2,FALSE))*LB67)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8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",(VLOOKUP(LJ67,PROTOKOL!$A$1:$E$27,2,FALSE))*LK67)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03"/>
        <v xml:space="preserve"> </v>
      </c>
      <c r="LP67" s="169">
        <f t="shared" si="88"/>
        <v>0</v>
      </c>
      <c r="LQ67" s="170" t="str">
        <f t="shared" si="89"/>
        <v xml:space="preserve"> </v>
      </c>
    </row>
    <row r="68" spans="1:329" ht="13.8">
      <c r="A68" s="166">
        <v>16</v>
      </c>
      <c r="B68" s="225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",(VLOOKUP(E68,PROTOKOL!$A$1:$E$27,2,FALSE))*F68)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3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",(VLOOKUP(N68,PROTOKOL!$A$1:$E$27,2,FALSE))*O68)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31"/>
        <v xml:space="preserve"> </v>
      </c>
      <c r="T68" s="169">
        <f t="shared" si="32"/>
        <v>0</v>
      </c>
      <c r="U68" s="170" t="str">
        <f t="shared" si="33"/>
        <v xml:space="preserve"> </v>
      </c>
      <c r="W68" s="166">
        <v>16</v>
      </c>
      <c r="X68" s="225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",(VLOOKUP(AA68,PROTOKOL!$A$1:$E$27,2,FALSE))*AB68)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3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",(VLOOKUP(AJ68,PROTOKOL!$A$1:$E$27,2,FALSE))*AK68)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90"/>
        <v xml:space="preserve"> </v>
      </c>
      <c r="AP68" s="169">
        <f t="shared" si="36"/>
        <v>0</v>
      </c>
      <c r="AQ68" s="170" t="str">
        <f t="shared" si="37"/>
        <v xml:space="preserve"> </v>
      </c>
      <c r="AS68" s="166">
        <v>16</v>
      </c>
      <c r="AT68" s="225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",(VLOOKUP(AW68,PROTOKOL!$A$1:$E$27,2,FALSE))*AX68)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3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",(VLOOKUP(BF68,PROTOKOL!$A$1:$E$27,2,FALSE))*BG68)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91"/>
        <v xml:space="preserve"> </v>
      </c>
      <c r="BL68" s="169">
        <f t="shared" si="40"/>
        <v>0</v>
      </c>
      <c r="BM68" s="170" t="str">
        <f t="shared" si="41"/>
        <v xml:space="preserve"> </v>
      </c>
      <c r="BO68" s="166">
        <v>16</v>
      </c>
      <c r="BP68" s="225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",(VLOOKUP(BS68,PROTOKOL!$A$1:$E$27,2,FALSE))*BT68)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4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",(VLOOKUP(CB68,PROTOKOL!$A$1:$E$27,2,FALSE))*CC68)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92"/>
        <v xml:space="preserve"> </v>
      </c>
      <c r="CH68" s="169">
        <f t="shared" si="44"/>
        <v>0</v>
      </c>
      <c r="CI68" s="170" t="str">
        <f t="shared" si="45"/>
        <v xml:space="preserve"> </v>
      </c>
      <c r="CK68" s="166">
        <v>16</v>
      </c>
      <c r="CL68" s="225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",(VLOOKUP(CO68,PROTOKOL!$A$1:$E$27,2,FALSE))*CP68)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4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",(VLOOKUP(CX68,PROTOKOL!$A$1:$E$27,2,FALSE))*CY68)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93"/>
        <v xml:space="preserve"> </v>
      </c>
      <c r="DD68" s="169">
        <f t="shared" si="48"/>
        <v>0</v>
      </c>
      <c r="DE68" s="170" t="str">
        <f t="shared" si="49"/>
        <v xml:space="preserve"> </v>
      </c>
      <c r="DG68" s="166">
        <v>16</v>
      </c>
      <c r="DH68" s="225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",(VLOOKUP(DK68,PROTOKOL!$A$1:$E$27,2,FALSE))*DL68)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5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",(VLOOKUP(DT68,PROTOKOL!$A$1:$E$27,2,FALSE))*DU68)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94"/>
        <v xml:space="preserve"> </v>
      </c>
      <c r="DZ68" s="169">
        <f t="shared" si="52"/>
        <v>0</v>
      </c>
      <c r="EA68" s="170" t="str">
        <f t="shared" si="53"/>
        <v xml:space="preserve"> </v>
      </c>
      <c r="EC68" s="166">
        <v>16</v>
      </c>
      <c r="ED68" s="225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",(VLOOKUP(EG68,PROTOKOL!$A$1:$E$27,2,FALSE))*EH68)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5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",(VLOOKUP(EP68,PROTOKOL!$A$1:$E$27,2,FALSE))*EQ68)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95"/>
        <v xml:space="preserve"> </v>
      </c>
      <c r="EV68" s="169">
        <f t="shared" si="56"/>
        <v>0</v>
      </c>
      <c r="EW68" s="170" t="str">
        <f t="shared" si="57"/>
        <v xml:space="preserve"> </v>
      </c>
      <c r="EY68" s="166">
        <v>16</v>
      </c>
      <c r="EZ68" s="225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",(VLOOKUP(FC68,PROTOKOL!$A$1:$E$27,2,FALSE))*FD68)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5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",(VLOOKUP(FL68,PROTOKOL!$A$1:$E$27,2,FALSE))*FM68)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96"/>
        <v xml:space="preserve"> </v>
      </c>
      <c r="FR68" s="169">
        <f t="shared" si="60"/>
        <v>0</v>
      </c>
      <c r="FS68" s="170" t="str">
        <f t="shared" si="61"/>
        <v xml:space="preserve"> </v>
      </c>
      <c r="FU68" s="166">
        <v>16</v>
      </c>
      <c r="FV68" s="225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",(VLOOKUP(FY68,PROTOKOL!$A$1:$E$27,2,FALSE))*FZ68)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6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",(VLOOKUP(GH68,PROTOKOL!$A$1:$E$27,2,FALSE))*GI68)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97"/>
        <v xml:space="preserve"> </v>
      </c>
      <c r="GN68" s="169">
        <f t="shared" si="64"/>
        <v>0</v>
      </c>
      <c r="GO68" s="170" t="str">
        <f t="shared" si="65"/>
        <v xml:space="preserve"> </v>
      </c>
      <c r="GQ68" s="166">
        <v>16</v>
      </c>
      <c r="GR68" s="225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",(VLOOKUP(GU68,PROTOKOL!$A$1:$E$27,2,FALSE))*GV68)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6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",(VLOOKUP(HD68,PROTOKOL!$A$1:$E$27,2,FALSE))*HE68)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98"/>
        <v xml:space="preserve"> </v>
      </c>
      <c r="HJ68" s="169">
        <f t="shared" si="68"/>
        <v>0</v>
      </c>
      <c r="HK68" s="170" t="str">
        <f t="shared" si="69"/>
        <v xml:space="preserve"> </v>
      </c>
      <c r="HM68" s="166">
        <v>16</v>
      </c>
      <c r="HN68" s="225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",(VLOOKUP(HQ68,PROTOKOL!$A$1:$E$27,2,FALSE))*HR68)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7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",(VLOOKUP(HZ68,PROTOKOL!$A$1:$E$27,2,FALSE))*IA68)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99"/>
        <v xml:space="preserve"> </v>
      </c>
      <c r="IF68" s="169">
        <f t="shared" si="72"/>
        <v>0</v>
      </c>
      <c r="IG68" s="170" t="str">
        <f t="shared" si="73"/>
        <v xml:space="preserve"> </v>
      </c>
      <c r="II68" s="166">
        <v>16</v>
      </c>
      <c r="IJ68" s="225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",(VLOOKUP(IM68,PROTOKOL!$A$1:$E$27,2,FALSE))*IN68)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7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",(VLOOKUP(IV68,PROTOKOL!$A$1:$E$27,2,FALSE))*IW68)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00"/>
        <v xml:space="preserve"> </v>
      </c>
      <c r="JB68" s="169">
        <f t="shared" si="76"/>
        <v>0</v>
      </c>
      <c r="JC68" s="170" t="str">
        <f t="shared" si="77"/>
        <v xml:space="preserve"> </v>
      </c>
      <c r="JE68" s="166">
        <v>16</v>
      </c>
      <c r="JF68" s="225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",(VLOOKUP(JI68,PROTOKOL!$A$1:$E$27,2,FALSE))*JJ68)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7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",(VLOOKUP(JR68,PROTOKOL!$A$1:$E$27,2,FALSE))*JS68)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01"/>
        <v xml:space="preserve"> </v>
      </c>
      <c r="JX68" s="169">
        <f t="shared" si="80"/>
        <v>0</v>
      </c>
      <c r="JY68" s="170" t="str">
        <f t="shared" si="81"/>
        <v xml:space="preserve"> </v>
      </c>
      <c r="KA68" s="166">
        <v>16</v>
      </c>
      <c r="KB68" s="225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",(VLOOKUP(KE68,PROTOKOL!$A$1:$E$27,2,FALSE))*KF68)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8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",(VLOOKUP(KN68,PROTOKOL!$A$1:$E$27,2,FALSE))*KO68)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02"/>
        <v xml:space="preserve"> </v>
      </c>
      <c r="KT68" s="169">
        <f t="shared" si="84"/>
        <v>0</v>
      </c>
      <c r="KU68" s="170" t="str">
        <f t="shared" si="85"/>
        <v xml:space="preserve"> </v>
      </c>
      <c r="KW68" s="166">
        <v>16</v>
      </c>
      <c r="KX68" s="225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",(VLOOKUP(LA68,PROTOKOL!$A$1:$E$27,2,FALSE))*LB68)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8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",(VLOOKUP(LJ68,PROTOKOL!$A$1:$E$27,2,FALSE))*LK68)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03"/>
        <v xml:space="preserve"> </v>
      </c>
      <c r="LP68" s="169">
        <f t="shared" si="88"/>
        <v>0</v>
      </c>
      <c r="LQ68" s="170" t="str">
        <f t="shared" si="89"/>
        <v xml:space="preserve"> </v>
      </c>
    </row>
    <row r="69" spans="1:329" ht="13.8">
      <c r="A69" s="166">
        <v>16</v>
      </c>
      <c r="B69" s="226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",(VLOOKUP(E69,PROTOKOL!$A$1:$E$27,2,FALSE))*F69)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3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",(VLOOKUP(N69,PROTOKOL!$A$1:$E$27,2,FALSE))*O69)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31"/>
        <v xml:space="preserve"> </v>
      </c>
      <c r="T69" s="169">
        <f t="shared" si="32"/>
        <v>0</v>
      </c>
      <c r="U69" s="170" t="str">
        <f t="shared" si="33"/>
        <v xml:space="preserve"> </v>
      </c>
      <c r="W69" s="166">
        <v>16</v>
      </c>
      <c r="X69" s="226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",(VLOOKUP(AA69,PROTOKOL!$A$1:$E$27,2,FALSE))*AB69)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3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",(VLOOKUP(AJ69,PROTOKOL!$A$1:$E$27,2,FALSE))*AK69)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90"/>
        <v xml:space="preserve"> </v>
      </c>
      <c r="AP69" s="169">
        <f t="shared" si="36"/>
        <v>0</v>
      </c>
      <c r="AQ69" s="170" t="str">
        <f t="shared" si="37"/>
        <v xml:space="preserve"> </v>
      </c>
      <c r="AS69" s="166">
        <v>16</v>
      </c>
      <c r="AT69" s="226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",(VLOOKUP(AW69,PROTOKOL!$A$1:$E$27,2,FALSE))*AX69)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3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",(VLOOKUP(BF69,PROTOKOL!$A$1:$E$27,2,FALSE))*BG69)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91"/>
        <v xml:space="preserve"> </v>
      </c>
      <c r="BL69" s="169">
        <f t="shared" si="40"/>
        <v>0</v>
      </c>
      <c r="BM69" s="170" t="str">
        <f t="shared" si="41"/>
        <v xml:space="preserve"> </v>
      </c>
      <c r="BO69" s="166">
        <v>16</v>
      </c>
      <c r="BP69" s="226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",(VLOOKUP(BS69,PROTOKOL!$A$1:$E$27,2,FALSE))*BT69)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4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",(VLOOKUP(CB69,PROTOKOL!$A$1:$E$27,2,FALSE))*CC69)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92"/>
        <v xml:space="preserve"> </v>
      </c>
      <c r="CH69" s="169">
        <f t="shared" si="44"/>
        <v>0</v>
      </c>
      <c r="CI69" s="170" t="str">
        <f t="shared" si="45"/>
        <v xml:space="preserve"> </v>
      </c>
      <c r="CK69" s="166">
        <v>16</v>
      </c>
      <c r="CL69" s="226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",(VLOOKUP(CO69,PROTOKOL!$A$1:$E$27,2,FALSE))*CP69)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4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",(VLOOKUP(CX69,PROTOKOL!$A$1:$E$27,2,FALSE))*CY69)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93"/>
        <v xml:space="preserve"> </v>
      </c>
      <c r="DD69" s="169">
        <f t="shared" si="48"/>
        <v>0</v>
      </c>
      <c r="DE69" s="170" t="str">
        <f t="shared" si="49"/>
        <v xml:space="preserve"> </v>
      </c>
      <c r="DG69" s="166">
        <v>16</v>
      </c>
      <c r="DH69" s="226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",(VLOOKUP(DK69,PROTOKOL!$A$1:$E$27,2,FALSE))*DL69)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5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",(VLOOKUP(DT69,PROTOKOL!$A$1:$E$27,2,FALSE))*DU69)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94"/>
        <v xml:space="preserve"> </v>
      </c>
      <c r="DZ69" s="169">
        <f t="shared" si="52"/>
        <v>0</v>
      </c>
      <c r="EA69" s="170" t="str">
        <f t="shared" si="53"/>
        <v xml:space="preserve"> </v>
      </c>
      <c r="EC69" s="166">
        <v>16</v>
      </c>
      <c r="ED69" s="226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",(VLOOKUP(EG69,PROTOKOL!$A$1:$E$27,2,FALSE))*EH69)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5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",(VLOOKUP(EP69,PROTOKOL!$A$1:$E$27,2,FALSE))*EQ69)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95"/>
        <v xml:space="preserve"> </v>
      </c>
      <c r="EV69" s="169">
        <f t="shared" si="56"/>
        <v>0</v>
      </c>
      <c r="EW69" s="170" t="str">
        <f t="shared" si="57"/>
        <v xml:space="preserve"> </v>
      </c>
      <c r="EY69" s="166">
        <v>16</v>
      </c>
      <c r="EZ69" s="226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",(VLOOKUP(FC69,PROTOKOL!$A$1:$E$27,2,FALSE))*FD69)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5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",(VLOOKUP(FL69,PROTOKOL!$A$1:$E$27,2,FALSE))*FM69)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96"/>
        <v xml:space="preserve"> </v>
      </c>
      <c r="FR69" s="169">
        <f t="shared" si="60"/>
        <v>0</v>
      </c>
      <c r="FS69" s="170" t="str">
        <f t="shared" si="61"/>
        <v xml:space="preserve"> </v>
      </c>
      <c r="FU69" s="166">
        <v>16</v>
      </c>
      <c r="FV69" s="226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",(VLOOKUP(FY69,PROTOKOL!$A$1:$E$27,2,FALSE))*FZ69)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6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",(VLOOKUP(GH69,PROTOKOL!$A$1:$E$27,2,FALSE))*GI69)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97"/>
        <v xml:space="preserve"> </v>
      </c>
      <c r="GN69" s="169">
        <f t="shared" si="64"/>
        <v>0</v>
      </c>
      <c r="GO69" s="170" t="str">
        <f t="shared" si="65"/>
        <v xml:space="preserve"> </v>
      </c>
      <c r="GQ69" s="166">
        <v>16</v>
      </c>
      <c r="GR69" s="226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",(VLOOKUP(GU69,PROTOKOL!$A$1:$E$27,2,FALSE))*GV69)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6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",(VLOOKUP(HD69,PROTOKOL!$A$1:$E$27,2,FALSE))*HE69)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98"/>
        <v xml:space="preserve"> </v>
      </c>
      <c r="HJ69" s="169">
        <f t="shared" si="68"/>
        <v>0</v>
      </c>
      <c r="HK69" s="170" t="str">
        <f t="shared" si="69"/>
        <v xml:space="preserve"> </v>
      </c>
      <c r="HM69" s="166">
        <v>16</v>
      </c>
      <c r="HN69" s="226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",(VLOOKUP(HQ69,PROTOKOL!$A$1:$E$27,2,FALSE))*HR69)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7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",(VLOOKUP(HZ69,PROTOKOL!$A$1:$E$27,2,FALSE))*IA69)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99"/>
        <v xml:space="preserve"> </v>
      </c>
      <c r="IF69" s="169">
        <f t="shared" si="72"/>
        <v>0</v>
      </c>
      <c r="IG69" s="170" t="str">
        <f t="shared" si="73"/>
        <v xml:space="preserve"> </v>
      </c>
      <c r="II69" s="166">
        <v>16</v>
      </c>
      <c r="IJ69" s="226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",(VLOOKUP(IM69,PROTOKOL!$A$1:$E$27,2,FALSE))*IN69)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7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",(VLOOKUP(IV69,PROTOKOL!$A$1:$E$27,2,FALSE))*IW69)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00"/>
        <v xml:space="preserve"> </v>
      </c>
      <c r="JB69" s="169">
        <f t="shared" si="76"/>
        <v>0</v>
      </c>
      <c r="JC69" s="170" t="str">
        <f t="shared" si="77"/>
        <v xml:space="preserve"> </v>
      </c>
      <c r="JE69" s="166">
        <v>16</v>
      </c>
      <c r="JF69" s="226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",(VLOOKUP(JI69,PROTOKOL!$A$1:$E$27,2,FALSE))*JJ69)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7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",(VLOOKUP(JR69,PROTOKOL!$A$1:$E$27,2,FALSE))*JS69)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01"/>
        <v xml:space="preserve"> </v>
      </c>
      <c r="JX69" s="169">
        <f t="shared" si="80"/>
        <v>0</v>
      </c>
      <c r="JY69" s="170" t="str">
        <f t="shared" si="81"/>
        <v xml:space="preserve"> </v>
      </c>
      <c r="KA69" s="166">
        <v>16</v>
      </c>
      <c r="KB69" s="226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",(VLOOKUP(KE69,PROTOKOL!$A$1:$E$27,2,FALSE))*KF69)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8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",(VLOOKUP(KN69,PROTOKOL!$A$1:$E$27,2,FALSE))*KO69)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02"/>
        <v xml:space="preserve"> </v>
      </c>
      <c r="KT69" s="169">
        <f t="shared" si="84"/>
        <v>0</v>
      </c>
      <c r="KU69" s="170" t="str">
        <f t="shared" si="85"/>
        <v xml:space="preserve"> </v>
      </c>
      <c r="KW69" s="166">
        <v>16</v>
      </c>
      <c r="KX69" s="226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",(VLOOKUP(LA69,PROTOKOL!$A$1:$E$27,2,FALSE))*LB69)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8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",(VLOOKUP(LJ69,PROTOKOL!$A$1:$E$27,2,FALSE))*LK69)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03"/>
        <v xml:space="preserve"> </v>
      </c>
      <c r="LP69" s="169">
        <f t="shared" si="88"/>
        <v>0</v>
      </c>
      <c r="LQ69" s="170" t="str">
        <f t="shared" si="89"/>
        <v xml:space="preserve"> </v>
      </c>
    </row>
    <row r="70" spans="1:329" ht="13.8">
      <c r="A70" s="166">
        <v>16</v>
      </c>
      <c r="B70" s="227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",(VLOOKUP(E70,PROTOKOL!$A$1:$E$27,2,FALSE))*F70)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3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",(VLOOKUP(N70,PROTOKOL!$A$1:$E$27,2,FALSE))*O70)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31"/>
        <v xml:space="preserve"> </v>
      </c>
      <c r="T70" s="169">
        <f t="shared" si="32"/>
        <v>0</v>
      </c>
      <c r="U70" s="170" t="str">
        <f t="shared" si="33"/>
        <v xml:space="preserve"> </v>
      </c>
      <c r="W70" s="166">
        <v>16</v>
      </c>
      <c r="X70" s="227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",(VLOOKUP(AA70,PROTOKOL!$A$1:$E$27,2,FALSE))*AB70)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3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",(VLOOKUP(AJ70,PROTOKOL!$A$1:$E$27,2,FALSE))*AK70)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90"/>
        <v xml:space="preserve"> </v>
      </c>
      <c r="AP70" s="169">
        <f t="shared" si="36"/>
        <v>0</v>
      </c>
      <c r="AQ70" s="170" t="str">
        <f t="shared" si="37"/>
        <v xml:space="preserve"> </v>
      </c>
      <c r="AS70" s="166">
        <v>16</v>
      </c>
      <c r="AT70" s="227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",(VLOOKUP(AW70,PROTOKOL!$A$1:$E$27,2,FALSE))*AX70)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3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",(VLOOKUP(BF70,PROTOKOL!$A$1:$E$27,2,FALSE))*BG70)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91"/>
        <v xml:space="preserve"> </v>
      </c>
      <c r="BL70" s="169">
        <f t="shared" si="40"/>
        <v>0</v>
      </c>
      <c r="BM70" s="170" t="str">
        <f t="shared" si="41"/>
        <v xml:space="preserve"> </v>
      </c>
      <c r="BO70" s="166">
        <v>16</v>
      </c>
      <c r="BP70" s="227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",(VLOOKUP(BS70,PROTOKOL!$A$1:$E$27,2,FALSE))*BT70)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4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",(VLOOKUP(CB70,PROTOKOL!$A$1:$E$27,2,FALSE))*CC70)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92"/>
        <v xml:space="preserve"> </v>
      </c>
      <c r="CH70" s="169">
        <f t="shared" si="44"/>
        <v>0</v>
      </c>
      <c r="CI70" s="170" t="str">
        <f t="shared" si="45"/>
        <v xml:space="preserve"> </v>
      </c>
      <c r="CK70" s="166">
        <v>16</v>
      </c>
      <c r="CL70" s="227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",(VLOOKUP(CO70,PROTOKOL!$A$1:$E$27,2,FALSE))*CP70)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4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",(VLOOKUP(CX70,PROTOKOL!$A$1:$E$27,2,FALSE))*CY70)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93"/>
        <v xml:space="preserve"> </v>
      </c>
      <c r="DD70" s="169">
        <f t="shared" si="48"/>
        <v>0</v>
      </c>
      <c r="DE70" s="170" t="str">
        <f t="shared" si="49"/>
        <v xml:space="preserve"> </v>
      </c>
      <c r="DG70" s="166">
        <v>16</v>
      </c>
      <c r="DH70" s="227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",(VLOOKUP(DK70,PROTOKOL!$A$1:$E$27,2,FALSE))*DL70)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5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",(VLOOKUP(DT70,PROTOKOL!$A$1:$E$27,2,FALSE))*DU70)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94"/>
        <v xml:space="preserve"> </v>
      </c>
      <c r="DZ70" s="169">
        <f t="shared" si="52"/>
        <v>0</v>
      </c>
      <c r="EA70" s="170" t="str">
        <f t="shared" si="53"/>
        <v xml:space="preserve"> </v>
      </c>
      <c r="EC70" s="166">
        <v>16</v>
      </c>
      <c r="ED70" s="227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",(VLOOKUP(EG70,PROTOKOL!$A$1:$E$27,2,FALSE))*EH70)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5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",(VLOOKUP(EP70,PROTOKOL!$A$1:$E$27,2,FALSE))*EQ70)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95"/>
        <v xml:space="preserve"> </v>
      </c>
      <c r="EV70" s="169">
        <f t="shared" si="56"/>
        <v>0</v>
      </c>
      <c r="EW70" s="170" t="str">
        <f t="shared" si="57"/>
        <v xml:space="preserve"> </v>
      </c>
      <c r="EY70" s="166">
        <v>16</v>
      </c>
      <c r="EZ70" s="227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",(VLOOKUP(FC70,PROTOKOL!$A$1:$E$27,2,FALSE))*FD70)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5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",(VLOOKUP(FL70,PROTOKOL!$A$1:$E$27,2,FALSE))*FM70)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96"/>
        <v xml:space="preserve"> </v>
      </c>
      <c r="FR70" s="169">
        <f t="shared" si="60"/>
        <v>0</v>
      </c>
      <c r="FS70" s="170" t="str">
        <f t="shared" si="61"/>
        <v xml:space="preserve"> </v>
      </c>
      <c r="FU70" s="166">
        <v>16</v>
      </c>
      <c r="FV70" s="227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",(VLOOKUP(FY70,PROTOKOL!$A$1:$E$27,2,FALSE))*FZ70)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6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",(VLOOKUP(GH70,PROTOKOL!$A$1:$E$27,2,FALSE))*GI70)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97"/>
        <v xml:space="preserve"> </v>
      </c>
      <c r="GN70" s="169">
        <f t="shared" si="64"/>
        <v>0</v>
      </c>
      <c r="GO70" s="170" t="str">
        <f t="shared" si="65"/>
        <v xml:space="preserve"> </v>
      </c>
      <c r="GQ70" s="166">
        <v>16</v>
      </c>
      <c r="GR70" s="227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",(VLOOKUP(GU70,PROTOKOL!$A$1:$E$27,2,FALSE))*GV70)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6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",(VLOOKUP(HD70,PROTOKOL!$A$1:$E$27,2,FALSE))*HE70)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98"/>
        <v xml:space="preserve"> </v>
      </c>
      <c r="HJ70" s="169">
        <f t="shared" si="68"/>
        <v>0</v>
      </c>
      <c r="HK70" s="170" t="str">
        <f t="shared" si="69"/>
        <v xml:space="preserve"> </v>
      </c>
      <c r="HM70" s="166">
        <v>16</v>
      </c>
      <c r="HN70" s="227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",(VLOOKUP(HQ70,PROTOKOL!$A$1:$E$27,2,FALSE))*HR70)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7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",(VLOOKUP(HZ70,PROTOKOL!$A$1:$E$27,2,FALSE))*IA70)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99"/>
        <v xml:space="preserve"> </v>
      </c>
      <c r="IF70" s="169">
        <f t="shared" si="72"/>
        <v>0</v>
      </c>
      <c r="IG70" s="170" t="str">
        <f t="shared" si="73"/>
        <v xml:space="preserve"> </v>
      </c>
      <c r="II70" s="166">
        <v>16</v>
      </c>
      <c r="IJ70" s="227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",(VLOOKUP(IM70,PROTOKOL!$A$1:$E$27,2,FALSE))*IN70)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7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",(VLOOKUP(IV70,PROTOKOL!$A$1:$E$27,2,FALSE))*IW70)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00"/>
        <v xml:space="preserve"> </v>
      </c>
      <c r="JB70" s="169">
        <f t="shared" si="76"/>
        <v>0</v>
      </c>
      <c r="JC70" s="170" t="str">
        <f t="shared" si="77"/>
        <v xml:space="preserve"> </v>
      </c>
      <c r="JE70" s="166">
        <v>16</v>
      </c>
      <c r="JF70" s="227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",(VLOOKUP(JI70,PROTOKOL!$A$1:$E$27,2,FALSE))*JJ70)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7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",(VLOOKUP(JR70,PROTOKOL!$A$1:$E$27,2,FALSE))*JS70)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01"/>
        <v xml:space="preserve"> </v>
      </c>
      <c r="JX70" s="169">
        <f t="shared" si="80"/>
        <v>0</v>
      </c>
      <c r="JY70" s="170" t="str">
        <f t="shared" si="81"/>
        <v xml:space="preserve"> </v>
      </c>
      <c r="KA70" s="166">
        <v>16</v>
      </c>
      <c r="KB70" s="227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",(VLOOKUP(KE70,PROTOKOL!$A$1:$E$27,2,FALSE))*KF70)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8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",(VLOOKUP(KN70,PROTOKOL!$A$1:$E$27,2,FALSE))*KO70)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02"/>
        <v xml:space="preserve"> </v>
      </c>
      <c r="KT70" s="169">
        <f t="shared" si="84"/>
        <v>0</v>
      </c>
      <c r="KU70" s="170" t="str">
        <f t="shared" si="85"/>
        <v xml:space="preserve"> </v>
      </c>
      <c r="KW70" s="166">
        <v>16</v>
      </c>
      <c r="KX70" s="227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",(VLOOKUP(LA70,PROTOKOL!$A$1:$E$27,2,FALSE))*LB70)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8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",(VLOOKUP(LJ70,PROTOKOL!$A$1:$E$27,2,FALSE))*LK70)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03"/>
        <v xml:space="preserve"> </v>
      </c>
      <c r="LP70" s="169">
        <f t="shared" si="88"/>
        <v>0</v>
      </c>
      <c r="LQ70" s="170" t="str">
        <f t="shared" si="89"/>
        <v xml:space="preserve"> </v>
      </c>
    </row>
    <row r="71" spans="1:329" ht="13.8">
      <c r="A71" s="166">
        <v>17</v>
      </c>
      <c r="B71" s="225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",(VLOOKUP(E71,PROTOKOL!$A$1:$E$27,2,FALSE))*F71)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3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",(VLOOKUP(N71,PROTOKOL!$A$1:$E$27,2,FALSE))*O71)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31"/>
        <v xml:space="preserve"> </v>
      </c>
      <c r="T71" s="169">
        <f t="shared" si="32"/>
        <v>0</v>
      </c>
      <c r="U71" s="170" t="str">
        <f t="shared" si="33"/>
        <v xml:space="preserve"> </v>
      </c>
      <c r="W71" s="166">
        <v>17</v>
      </c>
      <c r="X71" s="225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",(VLOOKUP(AA71,PROTOKOL!$A$1:$E$27,2,FALSE))*AB71)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3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",(VLOOKUP(AJ71,PROTOKOL!$A$1:$E$27,2,FALSE))*AK71)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90"/>
        <v xml:space="preserve"> </v>
      </c>
      <c r="AP71" s="169">
        <f t="shared" si="36"/>
        <v>0</v>
      </c>
      <c r="AQ71" s="170" t="str">
        <f t="shared" si="37"/>
        <v xml:space="preserve"> </v>
      </c>
      <c r="AS71" s="166">
        <v>17</v>
      </c>
      <c r="AT71" s="225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",(VLOOKUP(AW71,PROTOKOL!$A$1:$E$27,2,FALSE))*AX71)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3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",(VLOOKUP(BF71,PROTOKOL!$A$1:$E$27,2,FALSE))*BG71)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91"/>
        <v xml:space="preserve"> </v>
      </c>
      <c r="BL71" s="169">
        <f t="shared" si="40"/>
        <v>0</v>
      </c>
      <c r="BM71" s="170" t="str">
        <f t="shared" si="41"/>
        <v xml:space="preserve"> </v>
      </c>
      <c r="BO71" s="166">
        <v>17</v>
      </c>
      <c r="BP71" s="225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",(VLOOKUP(BS71,PROTOKOL!$A$1:$E$27,2,FALSE))*BT71)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4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",(VLOOKUP(CB71,PROTOKOL!$A$1:$E$27,2,FALSE))*CC71)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92"/>
        <v xml:space="preserve"> </v>
      </c>
      <c r="CH71" s="169">
        <f t="shared" si="44"/>
        <v>0</v>
      </c>
      <c r="CI71" s="170" t="str">
        <f t="shared" si="45"/>
        <v xml:space="preserve"> </v>
      </c>
      <c r="CK71" s="166">
        <v>17</v>
      </c>
      <c r="CL71" s="225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",(VLOOKUP(CO71,PROTOKOL!$A$1:$E$27,2,FALSE))*CP71)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4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",(VLOOKUP(CX71,PROTOKOL!$A$1:$E$27,2,FALSE))*CY71)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93"/>
        <v xml:space="preserve"> </v>
      </c>
      <c r="DD71" s="169">
        <f t="shared" si="48"/>
        <v>0</v>
      </c>
      <c r="DE71" s="170" t="str">
        <f t="shared" si="49"/>
        <v xml:space="preserve"> </v>
      </c>
      <c r="DG71" s="166">
        <v>17</v>
      </c>
      <c r="DH71" s="225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",(VLOOKUP(DK71,PROTOKOL!$A$1:$E$27,2,FALSE))*DL71)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5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",(VLOOKUP(DT71,PROTOKOL!$A$1:$E$27,2,FALSE))*DU71)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94"/>
        <v xml:space="preserve"> </v>
      </c>
      <c r="DZ71" s="169">
        <f t="shared" si="52"/>
        <v>0</v>
      </c>
      <c r="EA71" s="170" t="str">
        <f t="shared" si="53"/>
        <v xml:space="preserve"> </v>
      </c>
      <c r="EC71" s="166">
        <v>17</v>
      </c>
      <c r="ED71" s="225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",(VLOOKUP(EG71,PROTOKOL!$A$1:$E$27,2,FALSE))*EH71)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5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",(VLOOKUP(EP71,PROTOKOL!$A$1:$E$27,2,FALSE))*EQ71)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95"/>
        <v xml:space="preserve"> </v>
      </c>
      <c r="EV71" s="169">
        <f t="shared" si="56"/>
        <v>0</v>
      </c>
      <c r="EW71" s="170" t="str">
        <f t="shared" si="57"/>
        <v xml:space="preserve"> </v>
      </c>
      <c r="EY71" s="166">
        <v>17</v>
      </c>
      <c r="EZ71" s="225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",(VLOOKUP(FC71,PROTOKOL!$A$1:$E$27,2,FALSE))*FD71)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5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",(VLOOKUP(FL71,PROTOKOL!$A$1:$E$27,2,FALSE))*FM71)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96"/>
        <v xml:space="preserve"> </v>
      </c>
      <c r="FR71" s="169">
        <f t="shared" si="60"/>
        <v>0</v>
      </c>
      <c r="FS71" s="170" t="str">
        <f t="shared" si="61"/>
        <v xml:space="preserve"> </v>
      </c>
      <c r="FU71" s="166">
        <v>17</v>
      </c>
      <c r="FV71" s="225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",(VLOOKUP(FY71,PROTOKOL!$A$1:$E$27,2,FALSE))*FZ71)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6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",(VLOOKUP(GH71,PROTOKOL!$A$1:$E$27,2,FALSE))*GI71)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97"/>
        <v xml:space="preserve"> </v>
      </c>
      <c r="GN71" s="169">
        <f t="shared" si="64"/>
        <v>0</v>
      </c>
      <c r="GO71" s="170" t="str">
        <f t="shared" si="65"/>
        <v xml:space="preserve"> </v>
      </c>
      <c r="GQ71" s="166">
        <v>17</v>
      </c>
      <c r="GR71" s="225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",(VLOOKUP(GU71,PROTOKOL!$A$1:$E$27,2,FALSE))*GV71)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6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",(VLOOKUP(HD71,PROTOKOL!$A$1:$E$27,2,FALSE))*HE71)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98"/>
        <v xml:space="preserve"> </v>
      </c>
      <c r="HJ71" s="169">
        <f t="shared" si="68"/>
        <v>0</v>
      </c>
      <c r="HK71" s="170" t="str">
        <f t="shared" si="69"/>
        <v xml:space="preserve"> </v>
      </c>
      <c r="HM71" s="166">
        <v>17</v>
      </c>
      <c r="HN71" s="225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",(VLOOKUP(HQ71,PROTOKOL!$A$1:$E$27,2,FALSE))*HR71)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7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",(VLOOKUP(HZ71,PROTOKOL!$A$1:$E$27,2,FALSE))*IA71)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99"/>
        <v xml:space="preserve"> </v>
      </c>
      <c r="IF71" s="169">
        <f t="shared" si="72"/>
        <v>0</v>
      </c>
      <c r="IG71" s="170" t="str">
        <f t="shared" si="73"/>
        <v xml:space="preserve"> </v>
      </c>
      <c r="II71" s="166">
        <v>17</v>
      </c>
      <c r="IJ71" s="225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",(VLOOKUP(IM71,PROTOKOL!$A$1:$E$27,2,FALSE))*IN71)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7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",(VLOOKUP(IV71,PROTOKOL!$A$1:$E$27,2,FALSE))*IW71)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00"/>
        <v xml:space="preserve"> </v>
      </c>
      <c r="JB71" s="169">
        <f t="shared" si="76"/>
        <v>0</v>
      </c>
      <c r="JC71" s="170" t="str">
        <f t="shared" si="77"/>
        <v xml:space="preserve"> </v>
      </c>
      <c r="JE71" s="166">
        <v>17</v>
      </c>
      <c r="JF71" s="225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",(VLOOKUP(JI71,PROTOKOL!$A$1:$E$27,2,FALSE))*JJ71)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7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",(VLOOKUP(JR71,PROTOKOL!$A$1:$E$27,2,FALSE))*JS71)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01"/>
        <v xml:space="preserve"> </v>
      </c>
      <c r="JX71" s="169">
        <f t="shared" si="80"/>
        <v>0</v>
      </c>
      <c r="JY71" s="170" t="str">
        <f t="shared" si="81"/>
        <v xml:space="preserve"> </v>
      </c>
      <c r="KA71" s="166">
        <v>17</v>
      </c>
      <c r="KB71" s="225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",(VLOOKUP(KE71,PROTOKOL!$A$1:$E$27,2,FALSE))*KF71)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8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",(VLOOKUP(KN71,PROTOKOL!$A$1:$E$27,2,FALSE))*KO71)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02"/>
        <v xml:space="preserve"> </v>
      </c>
      <c r="KT71" s="169">
        <f t="shared" si="84"/>
        <v>0</v>
      </c>
      <c r="KU71" s="170" t="str">
        <f t="shared" si="85"/>
        <v xml:space="preserve"> </v>
      </c>
      <c r="KW71" s="166">
        <v>17</v>
      </c>
      <c r="KX71" s="225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",(VLOOKUP(LA71,PROTOKOL!$A$1:$E$27,2,FALSE))*LB71)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8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",(VLOOKUP(LJ71,PROTOKOL!$A$1:$E$27,2,FALSE))*LK71)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03"/>
        <v xml:space="preserve"> </v>
      </c>
      <c r="LP71" s="169">
        <f t="shared" si="88"/>
        <v>0</v>
      </c>
      <c r="LQ71" s="170" t="str">
        <f t="shared" si="89"/>
        <v xml:space="preserve"> </v>
      </c>
    </row>
    <row r="72" spans="1:329" ht="13.8">
      <c r="A72" s="166">
        <v>17</v>
      </c>
      <c r="B72" s="226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",(VLOOKUP(E72,PROTOKOL!$A$1:$E$27,2,FALSE))*F72)</f>
        <v xml:space="preserve"> </v>
      </c>
      <c r="H72" s="168" t="str">
        <f t="shared" ref="H72:H100" si="104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3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",(VLOOKUP(N72,PROTOKOL!$A$1:$E$27,2,FALSE))*O72)</f>
        <v xml:space="preserve"> </v>
      </c>
      <c r="Q72" s="168" t="str">
        <f t="shared" ref="Q72:Q100" si="105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31"/>
        <v xml:space="preserve"> </v>
      </c>
      <c r="T72" s="169">
        <f t="shared" si="32"/>
        <v>0</v>
      </c>
      <c r="U72" s="170" t="str">
        <f t="shared" si="33"/>
        <v xml:space="preserve"> </v>
      </c>
      <c r="W72" s="166">
        <v>17</v>
      </c>
      <c r="X72" s="226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",(VLOOKUP(AA72,PROTOKOL!$A$1:$E$27,2,FALSE))*AB72)</f>
        <v xml:space="preserve"> </v>
      </c>
      <c r="AD72" s="168" t="str">
        <f t="shared" ref="AD72:AD100" si="106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3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",(VLOOKUP(AJ72,PROTOKOL!$A$1:$E$27,2,FALSE))*AK72)</f>
        <v xml:space="preserve"> </v>
      </c>
      <c r="AM72" s="168" t="str">
        <f t="shared" ref="AM72:AM100" si="107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90"/>
        <v xml:space="preserve"> </v>
      </c>
      <c r="AP72" s="169">
        <f t="shared" si="36"/>
        <v>0</v>
      </c>
      <c r="AQ72" s="170" t="str">
        <f t="shared" si="37"/>
        <v xml:space="preserve"> </v>
      </c>
      <c r="AS72" s="166">
        <v>17</v>
      </c>
      <c r="AT72" s="226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",(VLOOKUP(AW72,PROTOKOL!$A$1:$E$27,2,FALSE))*AX72)</f>
        <v xml:space="preserve"> </v>
      </c>
      <c r="AZ72" s="168" t="str">
        <f t="shared" ref="AZ72:AZ100" si="108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3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",(VLOOKUP(BF72,PROTOKOL!$A$1:$E$27,2,FALSE))*BG72)</f>
        <v xml:space="preserve"> </v>
      </c>
      <c r="BI72" s="168" t="str">
        <f t="shared" ref="BI72:BI100" si="109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91"/>
        <v xml:space="preserve"> </v>
      </c>
      <c r="BL72" s="169">
        <f t="shared" si="40"/>
        <v>0</v>
      </c>
      <c r="BM72" s="170" t="str">
        <f t="shared" si="41"/>
        <v xml:space="preserve"> </v>
      </c>
      <c r="BO72" s="166">
        <v>17</v>
      </c>
      <c r="BP72" s="226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",(VLOOKUP(BS72,PROTOKOL!$A$1:$E$27,2,FALSE))*BT72)</f>
        <v xml:space="preserve"> </v>
      </c>
      <c r="BV72" s="168" t="str">
        <f t="shared" ref="BV72:BV100" si="110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4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",(VLOOKUP(CB72,PROTOKOL!$A$1:$E$27,2,FALSE))*CC72)</f>
        <v xml:space="preserve"> </v>
      </c>
      <c r="CE72" s="168" t="str">
        <f t="shared" ref="CE72:CE100" si="111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92"/>
        <v xml:space="preserve"> </v>
      </c>
      <c r="CH72" s="169">
        <f t="shared" si="44"/>
        <v>0</v>
      </c>
      <c r="CI72" s="170" t="str">
        <f t="shared" si="45"/>
        <v xml:space="preserve"> </v>
      </c>
      <c r="CK72" s="166">
        <v>17</v>
      </c>
      <c r="CL72" s="226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",(VLOOKUP(CO72,PROTOKOL!$A$1:$E$27,2,FALSE))*CP72)</f>
        <v xml:space="preserve"> </v>
      </c>
      <c r="CR72" s="168" t="str">
        <f t="shared" ref="CR72:CR100" si="112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4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",(VLOOKUP(CX72,PROTOKOL!$A$1:$E$27,2,FALSE))*CY72)</f>
        <v xml:space="preserve"> </v>
      </c>
      <c r="DA72" s="168" t="str">
        <f t="shared" ref="DA72:DA100" si="113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93"/>
        <v xml:space="preserve"> </v>
      </c>
      <c r="DD72" s="169">
        <f t="shared" si="48"/>
        <v>0</v>
      </c>
      <c r="DE72" s="170" t="str">
        <f t="shared" si="49"/>
        <v xml:space="preserve"> </v>
      </c>
      <c r="DG72" s="166">
        <v>17</v>
      </c>
      <c r="DH72" s="226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",(VLOOKUP(DK72,PROTOKOL!$A$1:$E$27,2,FALSE))*DL72)</f>
        <v xml:space="preserve"> </v>
      </c>
      <c r="DN72" s="168" t="str">
        <f t="shared" ref="DN72:DN100" si="114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5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",(VLOOKUP(DT72,PROTOKOL!$A$1:$E$27,2,FALSE))*DU72)</f>
        <v xml:space="preserve"> </v>
      </c>
      <c r="DW72" s="168" t="str">
        <f t="shared" ref="DW72:DW100" si="115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94"/>
        <v xml:space="preserve"> </v>
      </c>
      <c r="DZ72" s="169">
        <f t="shared" si="52"/>
        <v>0</v>
      </c>
      <c r="EA72" s="170" t="str">
        <f t="shared" si="53"/>
        <v xml:space="preserve"> </v>
      </c>
      <c r="EC72" s="166">
        <v>17</v>
      </c>
      <c r="ED72" s="226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",(VLOOKUP(EG72,PROTOKOL!$A$1:$E$27,2,FALSE))*EH72)</f>
        <v xml:space="preserve"> </v>
      </c>
      <c r="EJ72" s="168" t="str">
        <f t="shared" ref="EJ72:EJ100" si="116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5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",(VLOOKUP(EP72,PROTOKOL!$A$1:$E$27,2,FALSE))*EQ72)</f>
        <v xml:space="preserve"> </v>
      </c>
      <c r="ES72" s="168" t="str">
        <f t="shared" ref="ES72:ES100" si="117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95"/>
        <v xml:space="preserve"> </v>
      </c>
      <c r="EV72" s="169">
        <f t="shared" si="56"/>
        <v>0</v>
      </c>
      <c r="EW72" s="170" t="str">
        <f t="shared" si="57"/>
        <v xml:space="preserve"> </v>
      </c>
      <c r="EY72" s="166">
        <v>17</v>
      </c>
      <c r="EZ72" s="226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",(VLOOKUP(FC72,PROTOKOL!$A$1:$E$27,2,FALSE))*FD72)</f>
        <v xml:space="preserve"> </v>
      </c>
      <c r="FF72" s="168" t="str">
        <f t="shared" ref="FF72:FF100" si="118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5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",(VLOOKUP(FL72,PROTOKOL!$A$1:$E$27,2,FALSE))*FM72)</f>
        <v xml:space="preserve"> </v>
      </c>
      <c r="FO72" s="168" t="str">
        <f t="shared" ref="FO72:FO100" si="119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96"/>
        <v xml:space="preserve"> </v>
      </c>
      <c r="FR72" s="169">
        <f t="shared" si="60"/>
        <v>0</v>
      </c>
      <c r="FS72" s="170" t="str">
        <f t="shared" si="61"/>
        <v xml:space="preserve"> </v>
      </c>
      <c r="FU72" s="166">
        <v>17</v>
      </c>
      <c r="FV72" s="226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",(VLOOKUP(FY72,PROTOKOL!$A$1:$E$27,2,FALSE))*FZ72)</f>
        <v xml:space="preserve"> </v>
      </c>
      <c r="GB72" s="168" t="str">
        <f t="shared" ref="GB72:GB100" si="120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6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",(VLOOKUP(GH72,PROTOKOL!$A$1:$E$27,2,FALSE))*GI72)</f>
        <v xml:space="preserve"> </v>
      </c>
      <c r="GK72" s="168" t="str">
        <f t="shared" ref="GK72:GK100" si="121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97"/>
        <v xml:space="preserve"> </v>
      </c>
      <c r="GN72" s="169">
        <f t="shared" si="64"/>
        <v>0</v>
      </c>
      <c r="GO72" s="170" t="str">
        <f t="shared" si="65"/>
        <v xml:space="preserve"> </v>
      </c>
      <c r="GQ72" s="166">
        <v>17</v>
      </c>
      <c r="GR72" s="226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",(VLOOKUP(GU72,PROTOKOL!$A$1:$E$27,2,FALSE))*GV72)</f>
        <v xml:space="preserve"> </v>
      </c>
      <c r="GX72" s="168" t="str">
        <f t="shared" ref="GX72:GX100" si="122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6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",(VLOOKUP(HD72,PROTOKOL!$A$1:$E$27,2,FALSE))*HE72)</f>
        <v xml:space="preserve"> </v>
      </c>
      <c r="HG72" s="168" t="str">
        <f t="shared" ref="HG72:HG100" si="123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98"/>
        <v xml:space="preserve"> </v>
      </c>
      <c r="HJ72" s="169">
        <f t="shared" si="68"/>
        <v>0</v>
      </c>
      <c r="HK72" s="170" t="str">
        <f t="shared" si="69"/>
        <v xml:space="preserve"> </v>
      </c>
      <c r="HM72" s="166">
        <v>17</v>
      </c>
      <c r="HN72" s="226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",(VLOOKUP(HQ72,PROTOKOL!$A$1:$E$27,2,FALSE))*HR72)</f>
        <v xml:space="preserve"> </v>
      </c>
      <c r="HT72" s="168" t="str">
        <f t="shared" ref="HT72:HT100" si="124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7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",(VLOOKUP(HZ72,PROTOKOL!$A$1:$E$27,2,FALSE))*IA72)</f>
        <v xml:space="preserve"> </v>
      </c>
      <c r="IC72" s="168" t="str">
        <f t="shared" ref="IC72:IC100" si="125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99"/>
        <v xml:space="preserve"> </v>
      </c>
      <c r="IF72" s="169">
        <f t="shared" si="72"/>
        <v>0</v>
      </c>
      <c r="IG72" s="170" t="str">
        <f t="shared" si="73"/>
        <v xml:space="preserve"> </v>
      </c>
      <c r="II72" s="166">
        <v>17</v>
      </c>
      <c r="IJ72" s="226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",(VLOOKUP(IM72,PROTOKOL!$A$1:$E$27,2,FALSE))*IN72)</f>
        <v xml:space="preserve"> </v>
      </c>
      <c r="IP72" s="168" t="str">
        <f t="shared" ref="IP72:IP100" si="126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7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",(VLOOKUP(IV72,PROTOKOL!$A$1:$E$27,2,FALSE))*IW72)</f>
        <v xml:space="preserve"> </v>
      </c>
      <c r="IY72" s="168" t="str">
        <f t="shared" ref="IY72:IY100" si="127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00"/>
        <v xml:space="preserve"> </v>
      </c>
      <c r="JB72" s="169">
        <f t="shared" si="76"/>
        <v>0</v>
      </c>
      <c r="JC72" s="170" t="str">
        <f t="shared" si="77"/>
        <v xml:space="preserve"> </v>
      </c>
      <c r="JE72" s="166">
        <v>17</v>
      </c>
      <c r="JF72" s="226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",(VLOOKUP(JI72,PROTOKOL!$A$1:$E$27,2,FALSE))*JJ72)</f>
        <v xml:space="preserve"> </v>
      </c>
      <c r="JL72" s="168" t="str">
        <f t="shared" ref="JL72:JL100" si="128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7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",(VLOOKUP(JR72,PROTOKOL!$A$1:$E$27,2,FALSE))*JS72)</f>
        <v xml:space="preserve"> </v>
      </c>
      <c r="JU72" s="168" t="str">
        <f t="shared" ref="JU72:JU100" si="129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01"/>
        <v xml:space="preserve"> </v>
      </c>
      <c r="JX72" s="169">
        <f t="shared" si="80"/>
        <v>0</v>
      </c>
      <c r="JY72" s="170" t="str">
        <f t="shared" si="81"/>
        <v xml:space="preserve"> </v>
      </c>
      <c r="KA72" s="166">
        <v>17</v>
      </c>
      <c r="KB72" s="226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",(VLOOKUP(KE72,PROTOKOL!$A$1:$E$27,2,FALSE))*KF72)</f>
        <v xml:space="preserve"> </v>
      </c>
      <c r="KH72" s="168" t="str">
        <f t="shared" ref="KH72:KH100" si="130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8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",(VLOOKUP(KN72,PROTOKOL!$A$1:$E$27,2,FALSE))*KO72)</f>
        <v xml:space="preserve"> </v>
      </c>
      <c r="KQ72" s="168" t="str">
        <f t="shared" ref="KQ72:KQ100" si="131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02"/>
        <v xml:space="preserve"> </v>
      </c>
      <c r="KT72" s="169">
        <f t="shared" si="84"/>
        <v>0</v>
      </c>
      <c r="KU72" s="170" t="str">
        <f t="shared" si="85"/>
        <v xml:space="preserve"> </v>
      </c>
      <c r="KW72" s="166">
        <v>17</v>
      </c>
      <c r="KX72" s="226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",(VLOOKUP(LA72,PROTOKOL!$A$1:$E$27,2,FALSE))*LB72)</f>
        <v xml:space="preserve"> </v>
      </c>
      <c r="LD72" s="168" t="str">
        <f t="shared" ref="LD72:LD100" si="132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8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",(VLOOKUP(LJ72,PROTOKOL!$A$1:$E$27,2,FALSE))*LK72)</f>
        <v xml:space="preserve"> </v>
      </c>
      <c r="LM72" s="168" t="str">
        <f t="shared" ref="LM72:LM100" si="133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03"/>
        <v xml:space="preserve"> </v>
      </c>
      <c r="LP72" s="169">
        <f t="shared" si="88"/>
        <v>0</v>
      </c>
      <c r="LQ72" s="170" t="str">
        <f t="shared" si="89"/>
        <v xml:space="preserve"> </v>
      </c>
    </row>
    <row r="73" spans="1:329" ht="13.8">
      <c r="A73" s="166">
        <v>17</v>
      </c>
      <c r="B73" s="227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",(VLOOKUP(E73,PROTOKOL!$A$1:$E$27,2,FALSE))*F73)</f>
        <v xml:space="preserve"> </v>
      </c>
      <c r="H73" s="168" t="str">
        <f t="shared" si="104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34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",(VLOOKUP(N73,PROTOKOL!$A$1:$E$27,2,FALSE))*O73)</f>
        <v xml:space="preserve"> </v>
      </c>
      <c r="Q73" s="168" t="str">
        <f t="shared" si="105"/>
        <v xml:space="preserve"> </v>
      </c>
      <c r="R73" s="169" t="str">
        <f>IF(N73=0," ",VLOOKUP(N73,PROTOKOL!$A:$E,5,FALSE))</f>
        <v xml:space="preserve"> </v>
      </c>
      <c r="S73" s="205" t="str">
        <f t="shared" ref="S73:S100" si="135">IF(N73=0," ",(Q73*R73))</f>
        <v xml:space="preserve"> </v>
      </c>
      <c r="T73" s="169">
        <f t="shared" ref="T73:T101" si="136">O73*2</f>
        <v>0</v>
      </c>
      <c r="U73" s="170" t="str">
        <f t="shared" ref="U73:U100" si="137">IF(T73=0," ",S73/O73*T73)</f>
        <v xml:space="preserve"> </v>
      </c>
      <c r="W73" s="166">
        <v>17</v>
      </c>
      <c r="X73" s="227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",(VLOOKUP(AA73,PROTOKOL!$A$1:$E$27,2,FALSE))*AB73)</f>
        <v xml:space="preserve"> </v>
      </c>
      <c r="AD73" s="168" t="str">
        <f t="shared" si="106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38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",(VLOOKUP(AJ73,PROTOKOL!$A$1:$E$27,2,FALSE))*AK73)</f>
        <v xml:space="preserve"> </v>
      </c>
      <c r="AM73" s="168" t="str">
        <f t="shared" si="107"/>
        <v xml:space="preserve"> </v>
      </c>
      <c r="AN73" s="169" t="str">
        <f>IF(AJ73=0," ",VLOOKUP(AJ73,PROTOKOL!$A:$E,5,FALSE))</f>
        <v xml:space="preserve"> </v>
      </c>
      <c r="AO73" s="205" t="str">
        <f t="shared" si="90"/>
        <v xml:space="preserve"> </v>
      </c>
      <c r="AP73" s="169">
        <f t="shared" ref="AP73:AP101" si="139">AK73*2</f>
        <v>0</v>
      </c>
      <c r="AQ73" s="170" t="str">
        <f t="shared" ref="AQ73:AQ100" si="140">IF(AP73=0," ",AO73/AK73*AP73)</f>
        <v xml:space="preserve"> </v>
      </c>
      <c r="AS73" s="166">
        <v>17</v>
      </c>
      <c r="AT73" s="227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",(VLOOKUP(AW73,PROTOKOL!$A$1:$E$27,2,FALSE))*AX73)</f>
        <v xml:space="preserve"> </v>
      </c>
      <c r="AZ73" s="168" t="str">
        <f t="shared" si="108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41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",(VLOOKUP(BF73,PROTOKOL!$A$1:$E$27,2,FALSE))*BG73)</f>
        <v xml:space="preserve"> </v>
      </c>
      <c r="BI73" s="168" t="str">
        <f t="shared" si="109"/>
        <v xml:space="preserve"> </v>
      </c>
      <c r="BJ73" s="169" t="str">
        <f>IF(BF73=0," ",VLOOKUP(BF73,PROTOKOL!$A:$E,5,FALSE))</f>
        <v xml:space="preserve"> </v>
      </c>
      <c r="BK73" s="205" t="str">
        <f t="shared" si="91"/>
        <v xml:space="preserve"> </v>
      </c>
      <c r="BL73" s="169">
        <f t="shared" ref="BL73:BL101" si="142">BG73*2</f>
        <v>0</v>
      </c>
      <c r="BM73" s="170" t="str">
        <f t="shared" ref="BM73:BM100" si="143">IF(BL73=0," ",BK73/BG73*BL73)</f>
        <v xml:space="preserve"> </v>
      </c>
      <c r="BO73" s="166">
        <v>17</v>
      </c>
      <c r="BP73" s="227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",(VLOOKUP(BS73,PROTOKOL!$A$1:$E$27,2,FALSE))*BT73)</f>
        <v xml:space="preserve"> </v>
      </c>
      <c r="BV73" s="168" t="str">
        <f t="shared" si="110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44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",(VLOOKUP(CB73,PROTOKOL!$A$1:$E$27,2,FALSE))*CC73)</f>
        <v xml:space="preserve"> </v>
      </c>
      <c r="CE73" s="168" t="str">
        <f t="shared" si="111"/>
        <v xml:space="preserve"> </v>
      </c>
      <c r="CF73" s="169" t="str">
        <f>IF(CB73=0," ",VLOOKUP(CB73,PROTOKOL!$A:$E,5,FALSE))</f>
        <v xml:space="preserve"> </v>
      </c>
      <c r="CG73" s="205" t="str">
        <f t="shared" si="92"/>
        <v xml:space="preserve"> </v>
      </c>
      <c r="CH73" s="169">
        <f t="shared" ref="CH73:CH101" si="145">CC73*2</f>
        <v>0</v>
      </c>
      <c r="CI73" s="170" t="str">
        <f t="shared" ref="CI73:CI100" si="146">IF(CH73=0," ",CG73/CC73*CH73)</f>
        <v xml:space="preserve"> </v>
      </c>
      <c r="CK73" s="166">
        <v>17</v>
      </c>
      <c r="CL73" s="227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",(VLOOKUP(CO73,PROTOKOL!$A$1:$E$27,2,FALSE))*CP73)</f>
        <v xml:space="preserve"> </v>
      </c>
      <c r="CR73" s="168" t="str">
        <f t="shared" si="112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47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",(VLOOKUP(CX73,PROTOKOL!$A$1:$E$27,2,FALSE))*CY73)</f>
        <v xml:space="preserve"> </v>
      </c>
      <c r="DA73" s="168" t="str">
        <f t="shared" si="113"/>
        <v xml:space="preserve"> </v>
      </c>
      <c r="DB73" s="169" t="str">
        <f>IF(CX73=0," ",VLOOKUP(CX73,PROTOKOL!$A:$E,5,FALSE))</f>
        <v xml:space="preserve"> </v>
      </c>
      <c r="DC73" s="205" t="str">
        <f t="shared" si="93"/>
        <v xml:space="preserve"> </v>
      </c>
      <c r="DD73" s="169">
        <f t="shared" ref="DD73:DD101" si="148">CY73*2</f>
        <v>0</v>
      </c>
      <c r="DE73" s="170" t="str">
        <f t="shared" ref="DE73:DE100" si="149">IF(DD73=0," ",DC73/CY73*DD73)</f>
        <v xml:space="preserve"> </v>
      </c>
      <c r="DG73" s="166">
        <v>17</v>
      </c>
      <c r="DH73" s="227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",(VLOOKUP(DK73,PROTOKOL!$A$1:$E$27,2,FALSE))*DL73)</f>
        <v xml:space="preserve"> </v>
      </c>
      <c r="DN73" s="168" t="str">
        <f t="shared" si="114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50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",(VLOOKUP(DT73,PROTOKOL!$A$1:$E$27,2,FALSE))*DU73)</f>
        <v xml:space="preserve"> </v>
      </c>
      <c r="DW73" s="168" t="str">
        <f t="shared" si="115"/>
        <v xml:space="preserve"> </v>
      </c>
      <c r="DX73" s="169" t="str">
        <f>IF(DT73=0," ",VLOOKUP(DT73,PROTOKOL!$A:$E,5,FALSE))</f>
        <v xml:space="preserve"> </v>
      </c>
      <c r="DY73" s="205" t="str">
        <f t="shared" si="94"/>
        <v xml:space="preserve"> </v>
      </c>
      <c r="DZ73" s="169">
        <f t="shared" ref="DZ73:DZ101" si="151">DU73*2</f>
        <v>0</v>
      </c>
      <c r="EA73" s="170" t="str">
        <f t="shared" ref="EA73:EA100" si="152">IF(DZ73=0," ",DY73/DU73*DZ73)</f>
        <v xml:space="preserve"> </v>
      </c>
      <c r="EC73" s="166">
        <v>17</v>
      </c>
      <c r="ED73" s="227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",(VLOOKUP(EG73,PROTOKOL!$A$1:$E$27,2,FALSE))*EH73)</f>
        <v xml:space="preserve"> </v>
      </c>
      <c r="EJ73" s="168" t="str">
        <f t="shared" si="116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53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",(VLOOKUP(EP73,PROTOKOL!$A$1:$E$27,2,FALSE))*EQ73)</f>
        <v xml:space="preserve"> </v>
      </c>
      <c r="ES73" s="168" t="str">
        <f t="shared" si="117"/>
        <v xml:space="preserve"> </v>
      </c>
      <c r="ET73" s="169" t="str">
        <f>IF(EP73=0," ",VLOOKUP(EP73,PROTOKOL!$A:$E,5,FALSE))</f>
        <v xml:space="preserve"> </v>
      </c>
      <c r="EU73" s="205" t="str">
        <f t="shared" si="95"/>
        <v xml:space="preserve"> </v>
      </c>
      <c r="EV73" s="169">
        <f t="shared" ref="EV73:EV101" si="154">EQ73*2</f>
        <v>0</v>
      </c>
      <c r="EW73" s="170" t="str">
        <f t="shared" ref="EW73:EW100" si="155">IF(EV73=0," ",EU73/EQ73*EV73)</f>
        <v xml:space="preserve"> </v>
      </c>
      <c r="EY73" s="166">
        <v>17</v>
      </c>
      <c r="EZ73" s="227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",(VLOOKUP(FC73,PROTOKOL!$A$1:$E$27,2,FALSE))*FD73)</f>
        <v xml:space="preserve"> </v>
      </c>
      <c r="FF73" s="168" t="str">
        <f t="shared" si="118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156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",(VLOOKUP(FL73,PROTOKOL!$A$1:$E$27,2,FALSE))*FM73)</f>
        <v xml:space="preserve"> </v>
      </c>
      <c r="FO73" s="168" t="str">
        <f t="shared" si="119"/>
        <v xml:space="preserve"> </v>
      </c>
      <c r="FP73" s="169" t="str">
        <f>IF(FL73=0," ",VLOOKUP(FL73,PROTOKOL!$A:$E,5,FALSE))</f>
        <v xml:space="preserve"> </v>
      </c>
      <c r="FQ73" s="205" t="str">
        <f t="shared" si="96"/>
        <v xml:space="preserve"> </v>
      </c>
      <c r="FR73" s="169">
        <f t="shared" ref="FR73:FR101" si="157">FM73*2</f>
        <v>0</v>
      </c>
      <c r="FS73" s="170" t="str">
        <f t="shared" ref="FS73:FS100" si="158">IF(FR73=0," ",FQ73/FM73*FR73)</f>
        <v xml:space="preserve"> </v>
      </c>
      <c r="FU73" s="166">
        <v>17</v>
      </c>
      <c r="FV73" s="227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",(VLOOKUP(FY73,PROTOKOL!$A$1:$E$27,2,FALSE))*FZ73)</f>
        <v xml:space="preserve"> </v>
      </c>
      <c r="GB73" s="168" t="str">
        <f t="shared" si="120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159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",(VLOOKUP(GH73,PROTOKOL!$A$1:$E$27,2,FALSE))*GI73)</f>
        <v xml:space="preserve"> </v>
      </c>
      <c r="GK73" s="168" t="str">
        <f t="shared" si="121"/>
        <v xml:space="preserve"> </v>
      </c>
      <c r="GL73" s="169" t="str">
        <f>IF(GH73=0," ",VLOOKUP(GH73,PROTOKOL!$A:$E,5,FALSE))</f>
        <v xml:space="preserve"> </v>
      </c>
      <c r="GM73" s="205" t="str">
        <f t="shared" si="97"/>
        <v xml:space="preserve"> </v>
      </c>
      <c r="GN73" s="169">
        <f t="shared" ref="GN73:GN101" si="160">GI73*2</f>
        <v>0</v>
      </c>
      <c r="GO73" s="170" t="str">
        <f t="shared" ref="GO73:GO100" si="161">IF(GN73=0," ",GM73/GI73*GN73)</f>
        <v xml:space="preserve"> </v>
      </c>
      <c r="GQ73" s="166">
        <v>17</v>
      </c>
      <c r="GR73" s="227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",(VLOOKUP(GU73,PROTOKOL!$A$1:$E$27,2,FALSE))*GV73)</f>
        <v xml:space="preserve"> </v>
      </c>
      <c r="GX73" s="168" t="str">
        <f t="shared" si="122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162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",(VLOOKUP(HD73,PROTOKOL!$A$1:$E$27,2,FALSE))*HE73)</f>
        <v xml:space="preserve"> </v>
      </c>
      <c r="HG73" s="168" t="str">
        <f t="shared" si="123"/>
        <v xml:space="preserve"> </v>
      </c>
      <c r="HH73" s="169" t="str">
        <f>IF(HD73=0," ",VLOOKUP(HD73,PROTOKOL!$A:$E,5,FALSE))</f>
        <v xml:space="preserve"> </v>
      </c>
      <c r="HI73" s="205" t="str">
        <f t="shared" si="98"/>
        <v xml:space="preserve"> </v>
      </c>
      <c r="HJ73" s="169">
        <f t="shared" ref="HJ73:HJ101" si="163">HE73*2</f>
        <v>0</v>
      </c>
      <c r="HK73" s="170" t="str">
        <f t="shared" ref="HK73:HK100" si="164">IF(HJ73=0," ",HI73/HE73*HJ73)</f>
        <v xml:space="preserve"> </v>
      </c>
      <c r="HM73" s="166">
        <v>17</v>
      </c>
      <c r="HN73" s="227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",(VLOOKUP(HQ73,PROTOKOL!$A$1:$E$27,2,FALSE))*HR73)</f>
        <v xml:space="preserve"> </v>
      </c>
      <c r="HT73" s="168" t="str">
        <f t="shared" si="124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165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",(VLOOKUP(HZ73,PROTOKOL!$A$1:$E$27,2,FALSE))*IA73)</f>
        <v xml:space="preserve"> </v>
      </c>
      <c r="IC73" s="168" t="str">
        <f t="shared" si="125"/>
        <v xml:space="preserve"> </v>
      </c>
      <c r="ID73" s="169" t="str">
        <f>IF(HZ73=0," ",VLOOKUP(HZ73,PROTOKOL!$A:$E,5,FALSE))</f>
        <v xml:space="preserve"> </v>
      </c>
      <c r="IE73" s="205" t="str">
        <f t="shared" si="99"/>
        <v xml:space="preserve"> </v>
      </c>
      <c r="IF73" s="169">
        <f t="shared" ref="IF73:IF101" si="166">IA73*2</f>
        <v>0</v>
      </c>
      <c r="IG73" s="170" t="str">
        <f t="shared" ref="IG73:IG100" si="167">IF(IF73=0," ",IE73/IA73*IF73)</f>
        <v xml:space="preserve"> </v>
      </c>
      <c r="II73" s="166">
        <v>17</v>
      </c>
      <c r="IJ73" s="227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",(VLOOKUP(IM73,PROTOKOL!$A$1:$E$27,2,FALSE))*IN73)</f>
        <v xml:space="preserve"> </v>
      </c>
      <c r="IP73" s="168" t="str">
        <f t="shared" si="126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168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",(VLOOKUP(IV73,PROTOKOL!$A$1:$E$27,2,FALSE))*IW73)</f>
        <v xml:space="preserve"> </v>
      </c>
      <c r="IY73" s="168" t="str">
        <f t="shared" si="127"/>
        <v xml:space="preserve"> </v>
      </c>
      <c r="IZ73" s="169" t="str">
        <f>IF(IV73=0," ",VLOOKUP(IV73,PROTOKOL!$A:$E,5,FALSE))</f>
        <v xml:space="preserve"> </v>
      </c>
      <c r="JA73" s="205" t="str">
        <f t="shared" si="100"/>
        <v xml:space="preserve"> </v>
      </c>
      <c r="JB73" s="169">
        <f t="shared" ref="JB73:JB101" si="169">IW73*2</f>
        <v>0</v>
      </c>
      <c r="JC73" s="170" t="str">
        <f t="shared" ref="JC73:JC100" si="170">IF(JB73=0," ",JA73/IW73*JB73)</f>
        <v xml:space="preserve"> </v>
      </c>
      <c r="JE73" s="166">
        <v>17</v>
      </c>
      <c r="JF73" s="227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",(VLOOKUP(JI73,PROTOKOL!$A$1:$E$27,2,FALSE))*JJ73)</f>
        <v xml:space="preserve"> </v>
      </c>
      <c r="JL73" s="168" t="str">
        <f t="shared" si="128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171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",(VLOOKUP(JR73,PROTOKOL!$A$1:$E$27,2,FALSE))*JS73)</f>
        <v xml:space="preserve"> </v>
      </c>
      <c r="JU73" s="168" t="str">
        <f t="shared" si="129"/>
        <v xml:space="preserve"> </v>
      </c>
      <c r="JV73" s="169" t="str">
        <f>IF(JR73=0," ",VLOOKUP(JR73,PROTOKOL!$A:$E,5,FALSE))</f>
        <v xml:space="preserve"> </v>
      </c>
      <c r="JW73" s="205" t="str">
        <f t="shared" si="101"/>
        <v xml:space="preserve"> </v>
      </c>
      <c r="JX73" s="169">
        <f t="shared" ref="JX73:JX101" si="172">JS73*2</f>
        <v>0</v>
      </c>
      <c r="JY73" s="170" t="str">
        <f t="shared" ref="JY73:JY100" si="173">IF(JX73=0," ",JW73/JS73*JX73)</f>
        <v xml:space="preserve"> </v>
      </c>
      <c r="KA73" s="166">
        <v>17</v>
      </c>
      <c r="KB73" s="227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",(VLOOKUP(KE73,PROTOKOL!$A$1:$E$27,2,FALSE))*KF73)</f>
        <v xml:space="preserve"> </v>
      </c>
      <c r="KH73" s="168" t="str">
        <f t="shared" si="130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174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",(VLOOKUP(KN73,PROTOKOL!$A$1:$E$27,2,FALSE))*KO73)</f>
        <v xml:space="preserve"> </v>
      </c>
      <c r="KQ73" s="168" t="str">
        <f t="shared" si="131"/>
        <v xml:space="preserve"> </v>
      </c>
      <c r="KR73" s="169" t="str">
        <f>IF(KN73=0," ",VLOOKUP(KN73,PROTOKOL!$A:$E,5,FALSE))</f>
        <v xml:space="preserve"> </v>
      </c>
      <c r="KS73" s="205" t="str">
        <f t="shared" si="102"/>
        <v xml:space="preserve"> </v>
      </c>
      <c r="KT73" s="169">
        <f t="shared" ref="KT73:KT101" si="175">KO73*2</f>
        <v>0</v>
      </c>
      <c r="KU73" s="170" t="str">
        <f t="shared" ref="KU73:KU100" si="176">IF(KT73=0," ",KS73/KO73*KT73)</f>
        <v xml:space="preserve"> </v>
      </c>
      <c r="KW73" s="166">
        <v>17</v>
      </c>
      <c r="KX73" s="227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",(VLOOKUP(LA73,PROTOKOL!$A$1:$E$27,2,FALSE))*LB73)</f>
        <v xml:space="preserve"> </v>
      </c>
      <c r="LD73" s="168" t="str">
        <f t="shared" si="132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177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",(VLOOKUP(LJ73,PROTOKOL!$A$1:$E$27,2,FALSE))*LK73)</f>
        <v xml:space="preserve"> </v>
      </c>
      <c r="LM73" s="168" t="str">
        <f t="shared" si="133"/>
        <v xml:space="preserve"> </v>
      </c>
      <c r="LN73" s="169" t="str">
        <f>IF(LJ73=0," ",VLOOKUP(LJ73,PROTOKOL!$A:$E,5,FALSE))</f>
        <v xml:space="preserve"> </v>
      </c>
      <c r="LO73" s="205" t="str">
        <f t="shared" si="103"/>
        <v xml:space="preserve"> </v>
      </c>
      <c r="LP73" s="169">
        <f t="shared" ref="LP73:LP101" si="178">LK73*2</f>
        <v>0</v>
      </c>
      <c r="LQ73" s="170" t="str">
        <f t="shared" ref="LQ73:LQ100" si="179">IF(LP73=0," ",LO73/LK73*LP73)</f>
        <v xml:space="preserve"> </v>
      </c>
    </row>
    <row r="74" spans="1:329" ht="13.8">
      <c r="A74" s="166">
        <v>18</v>
      </c>
      <c r="B74" s="225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",(VLOOKUP(E74,PROTOKOL!$A$1:$E$27,2,FALSE))*F74)</f>
        <v xml:space="preserve"> </v>
      </c>
      <c r="H74" s="168" t="str">
        <f t="shared" si="104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34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",(VLOOKUP(N74,PROTOKOL!$A$1:$E$27,2,FALSE))*O74)</f>
        <v xml:space="preserve"> </v>
      </c>
      <c r="Q74" s="168" t="str">
        <f t="shared" si="105"/>
        <v xml:space="preserve"> </v>
      </c>
      <c r="R74" s="169" t="str">
        <f>IF(N74=0," ",VLOOKUP(N74,PROTOKOL!$A:$E,5,FALSE))</f>
        <v xml:space="preserve"> </v>
      </c>
      <c r="S74" s="205" t="str">
        <f t="shared" si="135"/>
        <v xml:space="preserve"> </v>
      </c>
      <c r="T74" s="169">
        <f t="shared" si="136"/>
        <v>0</v>
      </c>
      <c r="U74" s="170" t="str">
        <f t="shared" si="137"/>
        <v xml:space="preserve"> </v>
      </c>
      <c r="W74" s="166">
        <v>18</v>
      </c>
      <c r="X74" s="225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",(VLOOKUP(AA74,PROTOKOL!$A$1:$E$27,2,FALSE))*AB74)</f>
        <v xml:space="preserve"> </v>
      </c>
      <c r="AD74" s="168" t="str">
        <f t="shared" si="106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38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",(VLOOKUP(AJ74,PROTOKOL!$A$1:$E$27,2,FALSE))*AK74)</f>
        <v xml:space="preserve"> </v>
      </c>
      <c r="AM74" s="168" t="str">
        <f t="shared" si="107"/>
        <v xml:space="preserve"> </v>
      </c>
      <c r="AN74" s="169" t="str">
        <f>IF(AJ74=0," ",VLOOKUP(AJ74,PROTOKOL!$A:$E,5,FALSE))</f>
        <v xml:space="preserve"> </v>
      </c>
      <c r="AO74" s="205" t="str">
        <f t="shared" si="90"/>
        <v xml:space="preserve"> </v>
      </c>
      <c r="AP74" s="169">
        <f t="shared" si="139"/>
        <v>0</v>
      </c>
      <c r="AQ74" s="170" t="str">
        <f t="shared" si="140"/>
        <v xml:space="preserve"> </v>
      </c>
      <c r="AS74" s="166">
        <v>18</v>
      </c>
      <c r="AT74" s="225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",(VLOOKUP(AW74,PROTOKOL!$A$1:$E$27,2,FALSE))*AX74)</f>
        <v xml:space="preserve"> </v>
      </c>
      <c r="AZ74" s="168" t="str">
        <f t="shared" si="108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41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",(VLOOKUP(BF74,PROTOKOL!$A$1:$E$27,2,FALSE))*BG74)</f>
        <v xml:space="preserve"> </v>
      </c>
      <c r="BI74" s="168" t="str">
        <f t="shared" si="109"/>
        <v xml:space="preserve"> </v>
      </c>
      <c r="BJ74" s="169" t="str">
        <f>IF(BF74=0," ",VLOOKUP(BF74,PROTOKOL!$A:$E,5,FALSE))</f>
        <v xml:space="preserve"> </v>
      </c>
      <c r="BK74" s="205" t="str">
        <f t="shared" si="91"/>
        <v xml:space="preserve"> </v>
      </c>
      <c r="BL74" s="169">
        <f t="shared" si="142"/>
        <v>0</v>
      </c>
      <c r="BM74" s="170" t="str">
        <f t="shared" si="143"/>
        <v xml:space="preserve"> </v>
      </c>
      <c r="BO74" s="166">
        <v>18</v>
      </c>
      <c r="BP74" s="225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",(VLOOKUP(BS74,PROTOKOL!$A$1:$E$27,2,FALSE))*BT74)</f>
        <v xml:space="preserve"> </v>
      </c>
      <c r="BV74" s="168" t="str">
        <f t="shared" si="110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44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",(VLOOKUP(CB74,PROTOKOL!$A$1:$E$27,2,FALSE))*CC74)</f>
        <v xml:space="preserve"> </v>
      </c>
      <c r="CE74" s="168" t="str">
        <f t="shared" si="111"/>
        <v xml:space="preserve"> </v>
      </c>
      <c r="CF74" s="169" t="str">
        <f>IF(CB74=0," ",VLOOKUP(CB74,PROTOKOL!$A:$E,5,FALSE))</f>
        <v xml:space="preserve"> </v>
      </c>
      <c r="CG74" s="205" t="str">
        <f t="shared" si="92"/>
        <v xml:space="preserve"> </v>
      </c>
      <c r="CH74" s="169">
        <f t="shared" si="145"/>
        <v>0</v>
      </c>
      <c r="CI74" s="170" t="str">
        <f t="shared" si="146"/>
        <v xml:space="preserve"> </v>
      </c>
      <c r="CK74" s="166">
        <v>18</v>
      </c>
      <c r="CL74" s="225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",(VLOOKUP(CO74,PROTOKOL!$A$1:$E$27,2,FALSE))*CP74)</f>
        <v xml:space="preserve"> </v>
      </c>
      <c r="CR74" s="168" t="str">
        <f t="shared" si="112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47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",(VLOOKUP(CX74,PROTOKOL!$A$1:$E$27,2,FALSE))*CY74)</f>
        <v xml:space="preserve"> </v>
      </c>
      <c r="DA74" s="168" t="str">
        <f t="shared" si="113"/>
        <v xml:space="preserve"> </v>
      </c>
      <c r="DB74" s="169" t="str">
        <f>IF(CX74=0," ",VLOOKUP(CX74,PROTOKOL!$A:$E,5,FALSE))</f>
        <v xml:space="preserve"> </v>
      </c>
      <c r="DC74" s="205" t="str">
        <f t="shared" si="93"/>
        <v xml:space="preserve"> </v>
      </c>
      <c r="DD74" s="169">
        <f t="shared" si="148"/>
        <v>0</v>
      </c>
      <c r="DE74" s="170" t="str">
        <f t="shared" si="149"/>
        <v xml:space="preserve"> </v>
      </c>
      <c r="DG74" s="166">
        <v>18</v>
      </c>
      <c r="DH74" s="225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",(VLOOKUP(DK74,PROTOKOL!$A$1:$E$27,2,FALSE))*DL74)</f>
        <v xml:space="preserve"> </v>
      </c>
      <c r="DN74" s="168" t="str">
        <f t="shared" si="114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50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",(VLOOKUP(DT74,PROTOKOL!$A$1:$E$27,2,FALSE))*DU74)</f>
        <v xml:space="preserve"> </v>
      </c>
      <c r="DW74" s="168" t="str">
        <f t="shared" si="115"/>
        <v xml:space="preserve"> </v>
      </c>
      <c r="DX74" s="169" t="str">
        <f>IF(DT74=0," ",VLOOKUP(DT74,PROTOKOL!$A:$E,5,FALSE))</f>
        <v xml:space="preserve"> </v>
      </c>
      <c r="DY74" s="205" t="str">
        <f t="shared" si="94"/>
        <v xml:space="preserve"> </v>
      </c>
      <c r="DZ74" s="169">
        <f t="shared" si="151"/>
        <v>0</v>
      </c>
      <c r="EA74" s="170" t="str">
        <f t="shared" si="152"/>
        <v xml:space="preserve"> </v>
      </c>
      <c r="EC74" s="166">
        <v>18</v>
      </c>
      <c r="ED74" s="225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",(VLOOKUP(EG74,PROTOKOL!$A$1:$E$27,2,FALSE))*EH74)</f>
        <v xml:space="preserve"> </v>
      </c>
      <c r="EJ74" s="168" t="str">
        <f t="shared" si="116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53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",(VLOOKUP(EP74,PROTOKOL!$A$1:$E$27,2,FALSE))*EQ74)</f>
        <v xml:space="preserve"> </v>
      </c>
      <c r="ES74" s="168" t="str">
        <f t="shared" si="117"/>
        <v xml:space="preserve"> </v>
      </c>
      <c r="ET74" s="169" t="str">
        <f>IF(EP74=0," ",VLOOKUP(EP74,PROTOKOL!$A:$E,5,FALSE))</f>
        <v xml:space="preserve"> </v>
      </c>
      <c r="EU74" s="205" t="str">
        <f t="shared" si="95"/>
        <v xml:space="preserve"> </v>
      </c>
      <c r="EV74" s="169">
        <f t="shared" si="154"/>
        <v>0</v>
      </c>
      <c r="EW74" s="170" t="str">
        <f t="shared" si="155"/>
        <v xml:space="preserve"> </v>
      </c>
      <c r="EY74" s="166">
        <v>18</v>
      </c>
      <c r="EZ74" s="225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",(VLOOKUP(FC74,PROTOKOL!$A$1:$E$27,2,FALSE))*FD74)</f>
        <v xml:space="preserve"> </v>
      </c>
      <c r="FF74" s="168" t="str">
        <f t="shared" si="118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156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",(VLOOKUP(FL74,PROTOKOL!$A$1:$E$27,2,FALSE))*FM74)</f>
        <v xml:space="preserve"> </v>
      </c>
      <c r="FO74" s="168" t="str">
        <f t="shared" si="119"/>
        <v xml:space="preserve"> </v>
      </c>
      <c r="FP74" s="169" t="str">
        <f>IF(FL74=0," ",VLOOKUP(FL74,PROTOKOL!$A:$E,5,FALSE))</f>
        <v xml:space="preserve"> </v>
      </c>
      <c r="FQ74" s="205" t="str">
        <f t="shared" si="96"/>
        <v xml:space="preserve"> </v>
      </c>
      <c r="FR74" s="169">
        <f t="shared" si="157"/>
        <v>0</v>
      </c>
      <c r="FS74" s="170" t="str">
        <f t="shared" si="158"/>
        <v xml:space="preserve"> </v>
      </c>
      <c r="FU74" s="166">
        <v>18</v>
      </c>
      <c r="FV74" s="225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",(VLOOKUP(FY74,PROTOKOL!$A$1:$E$27,2,FALSE))*FZ74)</f>
        <v xml:space="preserve"> </v>
      </c>
      <c r="GB74" s="168" t="str">
        <f t="shared" si="120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159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",(VLOOKUP(GH74,PROTOKOL!$A$1:$E$27,2,FALSE))*GI74)</f>
        <v xml:space="preserve"> </v>
      </c>
      <c r="GK74" s="168" t="str">
        <f t="shared" si="121"/>
        <v xml:space="preserve"> </v>
      </c>
      <c r="GL74" s="169" t="str">
        <f>IF(GH74=0," ",VLOOKUP(GH74,PROTOKOL!$A:$E,5,FALSE))</f>
        <v xml:space="preserve"> </v>
      </c>
      <c r="GM74" s="205" t="str">
        <f t="shared" si="97"/>
        <v xml:space="preserve"> </v>
      </c>
      <c r="GN74" s="169">
        <f t="shared" si="160"/>
        <v>0</v>
      </c>
      <c r="GO74" s="170" t="str">
        <f t="shared" si="161"/>
        <v xml:space="preserve"> </v>
      </c>
      <c r="GQ74" s="166">
        <v>18</v>
      </c>
      <c r="GR74" s="225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",(VLOOKUP(GU74,PROTOKOL!$A$1:$E$27,2,FALSE))*GV74)</f>
        <v xml:space="preserve"> </v>
      </c>
      <c r="GX74" s="168" t="str">
        <f t="shared" si="122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162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",(VLOOKUP(HD74,PROTOKOL!$A$1:$E$27,2,FALSE))*HE74)</f>
        <v xml:space="preserve"> </v>
      </c>
      <c r="HG74" s="168" t="str">
        <f t="shared" si="123"/>
        <v xml:space="preserve"> </v>
      </c>
      <c r="HH74" s="169" t="str">
        <f>IF(HD74=0," ",VLOOKUP(HD74,PROTOKOL!$A:$E,5,FALSE))</f>
        <v xml:space="preserve"> </v>
      </c>
      <c r="HI74" s="205" t="str">
        <f t="shared" si="98"/>
        <v xml:space="preserve"> </v>
      </c>
      <c r="HJ74" s="169">
        <f t="shared" si="163"/>
        <v>0</v>
      </c>
      <c r="HK74" s="170" t="str">
        <f t="shared" si="164"/>
        <v xml:space="preserve"> </v>
      </c>
      <c r="HM74" s="166">
        <v>18</v>
      </c>
      <c r="HN74" s="225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",(VLOOKUP(HQ74,PROTOKOL!$A$1:$E$27,2,FALSE))*HR74)</f>
        <v xml:space="preserve"> </v>
      </c>
      <c r="HT74" s="168" t="str">
        <f t="shared" si="124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165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",(VLOOKUP(HZ74,PROTOKOL!$A$1:$E$27,2,FALSE))*IA74)</f>
        <v xml:space="preserve"> </v>
      </c>
      <c r="IC74" s="168" t="str">
        <f t="shared" si="125"/>
        <v xml:space="preserve"> </v>
      </c>
      <c r="ID74" s="169" t="str">
        <f>IF(HZ74=0," ",VLOOKUP(HZ74,PROTOKOL!$A:$E,5,FALSE))</f>
        <v xml:space="preserve"> </v>
      </c>
      <c r="IE74" s="205" t="str">
        <f t="shared" si="99"/>
        <v xml:space="preserve"> </v>
      </c>
      <c r="IF74" s="169">
        <f t="shared" si="166"/>
        <v>0</v>
      </c>
      <c r="IG74" s="170" t="str">
        <f t="shared" si="167"/>
        <v xml:space="preserve"> </v>
      </c>
      <c r="II74" s="166">
        <v>18</v>
      </c>
      <c r="IJ74" s="225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",(VLOOKUP(IM74,PROTOKOL!$A$1:$E$27,2,FALSE))*IN74)</f>
        <v xml:space="preserve"> </v>
      </c>
      <c r="IP74" s="168" t="str">
        <f t="shared" si="126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168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",(VLOOKUP(IV74,PROTOKOL!$A$1:$E$27,2,FALSE))*IW74)</f>
        <v xml:space="preserve"> </v>
      </c>
      <c r="IY74" s="168" t="str">
        <f t="shared" si="127"/>
        <v xml:space="preserve"> </v>
      </c>
      <c r="IZ74" s="169" t="str">
        <f>IF(IV74=0," ",VLOOKUP(IV74,PROTOKOL!$A:$E,5,FALSE))</f>
        <v xml:space="preserve"> </v>
      </c>
      <c r="JA74" s="205" t="str">
        <f t="shared" si="100"/>
        <v xml:space="preserve"> </v>
      </c>
      <c r="JB74" s="169">
        <f t="shared" si="169"/>
        <v>0</v>
      </c>
      <c r="JC74" s="170" t="str">
        <f t="shared" si="170"/>
        <v xml:space="preserve"> </v>
      </c>
      <c r="JE74" s="166">
        <v>18</v>
      </c>
      <c r="JF74" s="225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",(VLOOKUP(JI74,PROTOKOL!$A$1:$E$27,2,FALSE))*JJ74)</f>
        <v xml:space="preserve"> </v>
      </c>
      <c r="JL74" s="168" t="str">
        <f t="shared" si="128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171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",(VLOOKUP(JR74,PROTOKOL!$A$1:$E$27,2,FALSE))*JS74)</f>
        <v xml:space="preserve"> </v>
      </c>
      <c r="JU74" s="168" t="str">
        <f t="shared" si="129"/>
        <v xml:space="preserve"> </v>
      </c>
      <c r="JV74" s="169" t="str">
        <f>IF(JR74=0," ",VLOOKUP(JR74,PROTOKOL!$A:$E,5,FALSE))</f>
        <v xml:space="preserve"> </v>
      </c>
      <c r="JW74" s="205" t="str">
        <f t="shared" si="101"/>
        <v xml:space="preserve"> </v>
      </c>
      <c r="JX74" s="169">
        <f t="shared" si="172"/>
        <v>0</v>
      </c>
      <c r="JY74" s="170" t="str">
        <f t="shared" si="173"/>
        <v xml:space="preserve"> </v>
      </c>
      <c r="KA74" s="166">
        <v>18</v>
      </c>
      <c r="KB74" s="225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",(VLOOKUP(KE74,PROTOKOL!$A$1:$E$27,2,FALSE))*KF74)</f>
        <v xml:space="preserve"> </v>
      </c>
      <c r="KH74" s="168" t="str">
        <f t="shared" si="130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174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",(VLOOKUP(KN74,PROTOKOL!$A$1:$E$27,2,FALSE))*KO74)</f>
        <v xml:space="preserve"> </v>
      </c>
      <c r="KQ74" s="168" t="str">
        <f t="shared" si="131"/>
        <v xml:space="preserve"> </v>
      </c>
      <c r="KR74" s="169" t="str">
        <f>IF(KN74=0," ",VLOOKUP(KN74,PROTOKOL!$A:$E,5,FALSE))</f>
        <v xml:space="preserve"> </v>
      </c>
      <c r="KS74" s="205" t="str">
        <f t="shared" si="102"/>
        <v xml:space="preserve"> </v>
      </c>
      <c r="KT74" s="169">
        <f t="shared" si="175"/>
        <v>0</v>
      </c>
      <c r="KU74" s="170" t="str">
        <f t="shared" si="176"/>
        <v xml:space="preserve"> </v>
      </c>
      <c r="KW74" s="166">
        <v>18</v>
      </c>
      <c r="KX74" s="225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",(VLOOKUP(LA74,PROTOKOL!$A$1:$E$27,2,FALSE))*LB74)</f>
        <v xml:space="preserve"> </v>
      </c>
      <c r="LD74" s="168" t="str">
        <f t="shared" si="132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177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",(VLOOKUP(LJ74,PROTOKOL!$A$1:$E$27,2,FALSE))*LK74)</f>
        <v xml:space="preserve"> </v>
      </c>
      <c r="LM74" s="168" t="str">
        <f t="shared" si="133"/>
        <v xml:space="preserve"> </v>
      </c>
      <c r="LN74" s="169" t="str">
        <f>IF(LJ74=0," ",VLOOKUP(LJ74,PROTOKOL!$A:$E,5,FALSE))</f>
        <v xml:space="preserve"> </v>
      </c>
      <c r="LO74" s="205" t="str">
        <f t="shared" si="103"/>
        <v xml:space="preserve"> </v>
      </c>
      <c r="LP74" s="169">
        <f t="shared" si="178"/>
        <v>0</v>
      </c>
      <c r="LQ74" s="170" t="str">
        <f t="shared" si="179"/>
        <v xml:space="preserve"> </v>
      </c>
    </row>
    <row r="75" spans="1:329" ht="13.8">
      <c r="A75" s="166">
        <v>18</v>
      </c>
      <c r="B75" s="226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",(VLOOKUP(E75,PROTOKOL!$A$1:$E$27,2,FALSE))*F75)</f>
        <v xml:space="preserve"> </v>
      </c>
      <c r="H75" s="168" t="str">
        <f t="shared" si="104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34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",(VLOOKUP(N75,PROTOKOL!$A$1:$E$27,2,FALSE))*O75)</f>
        <v xml:space="preserve"> </v>
      </c>
      <c r="Q75" s="168" t="str">
        <f t="shared" si="105"/>
        <v xml:space="preserve"> </v>
      </c>
      <c r="R75" s="169" t="str">
        <f>IF(N75=0," ",VLOOKUP(N75,PROTOKOL!$A:$E,5,FALSE))</f>
        <v xml:space="preserve"> </v>
      </c>
      <c r="S75" s="205" t="str">
        <f t="shared" si="135"/>
        <v xml:space="preserve"> </v>
      </c>
      <c r="T75" s="169">
        <f t="shared" si="136"/>
        <v>0</v>
      </c>
      <c r="U75" s="170" t="str">
        <f t="shared" si="137"/>
        <v xml:space="preserve"> </v>
      </c>
      <c r="W75" s="166">
        <v>18</v>
      </c>
      <c r="X75" s="226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",(VLOOKUP(AA75,PROTOKOL!$A$1:$E$27,2,FALSE))*AB75)</f>
        <v xml:space="preserve"> </v>
      </c>
      <c r="AD75" s="168" t="str">
        <f t="shared" si="106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38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",(VLOOKUP(AJ75,PROTOKOL!$A$1:$E$27,2,FALSE))*AK75)</f>
        <v xml:space="preserve"> </v>
      </c>
      <c r="AM75" s="168" t="str">
        <f t="shared" si="107"/>
        <v xml:space="preserve"> </v>
      </c>
      <c r="AN75" s="169" t="str">
        <f>IF(AJ75=0," ",VLOOKUP(AJ75,PROTOKOL!$A:$E,5,FALSE))</f>
        <v xml:space="preserve"> </v>
      </c>
      <c r="AO75" s="205" t="str">
        <f t="shared" si="90"/>
        <v xml:space="preserve"> </v>
      </c>
      <c r="AP75" s="169">
        <f t="shared" si="139"/>
        <v>0</v>
      </c>
      <c r="AQ75" s="170" t="str">
        <f t="shared" si="140"/>
        <v xml:space="preserve"> </v>
      </c>
      <c r="AS75" s="166">
        <v>18</v>
      </c>
      <c r="AT75" s="226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",(VLOOKUP(AW75,PROTOKOL!$A$1:$E$27,2,FALSE))*AX75)</f>
        <v xml:space="preserve"> </v>
      </c>
      <c r="AZ75" s="168" t="str">
        <f t="shared" si="108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41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",(VLOOKUP(BF75,PROTOKOL!$A$1:$E$27,2,FALSE))*BG75)</f>
        <v xml:space="preserve"> </v>
      </c>
      <c r="BI75" s="168" t="str">
        <f t="shared" si="109"/>
        <v xml:space="preserve"> </v>
      </c>
      <c r="BJ75" s="169" t="str">
        <f>IF(BF75=0," ",VLOOKUP(BF75,PROTOKOL!$A:$E,5,FALSE))</f>
        <v xml:space="preserve"> </v>
      </c>
      <c r="BK75" s="205" t="str">
        <f t="shared" si="91"/>
        <v xml:space="preserve"> </v>
      </c>
      <c r="BL75" s="169">
        <f t="shared" si="142"/>
        <v>0</v>
      </c>
      <c r="BM75" s="170" t="str">
        <f t="shared" si="143"/>
        <v xml:space="preserve"> </v>
      </c>
      <c r="BO75" s="166">
        <v>18</v>
      </c>
      <c r="BP75" s="226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",(VLOOKUP(BS75,PROTOKOL!$A$1:$E$27,2,FALSE))*BT75)</f>
        <v xml:space="preserve"> </v>
      </c>
      <c r="BV75" s="168" t="str">
        <f t="shared" si="110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44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",(VLOOKUP(CB75,PROTOKOL!$A$1:$E$27,2,FALSE))*CC75)</f>
        <v xml:space="preserve"> </v>
      </c>
      <c r="CE75" s="168" t="str">
        <f t="shared" si="111"/>
        <v xml:space="preserve"> </v>
      </c>
      <c r="CF75" s="169" t="str">
        <f>IF(CB75=0," ",VLOOKUP(CB75,PROTOKOL!$A:$E,5,FALSE))</f>
        <v xml:space="preserve"> </v>
      </c>
      <c r="CG75" s="205" t="str">
        <f t="shared" si="92"/>
        <v xml:space="preserve"> </v>
      </c>
      <c r="CH75" s="169">
        <f t="shared" si="145"/>
        <v>0</v>
      </c>
      <c r="CI75" s="170" t="str">
        <f t="shared" si="146"/>
        <v xml:space="preserve"> </v>
      </c>
      <c r="CK75" s="166">
        <v>18</v>
      </c>
      <c r="CL75" s="226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",(VLOOKUP(CO75,PROTOKOL!$A$1:$E$27,2,FALSE))*CP75)</f>
        <v xml:space="preserve"> </v>
      </c>
      <c r="CR75" s="168" t="str">
        <f t="shared" si="112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47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",(VLOOKUP(CX75,PROTOKOL!$A$1:$E$27,2,FALSE))*CY75)</f>
        <v xml:space="preserve"> </v>
      </c>
      <c r="DA75" s="168" t="str">
        <f t="shared" si="113"/>
        <v xml:space="preserve"> </v>
      </c>
      <c r="DB75" s="169" t="str">
        <f>IF(CX75=0," ",VLOOKUP(CX75,PROTOKOL!$A:$E,5,FALSE))</f>
        <v xml:space="preserve"> </v>
      </c>
      <c r="DC75" s="205" t="str">
        <f t="shared" si="93"/>
        <v xml:space="preserve"> </v>
      </c>
      <c r="DD75" s="169">
        <f t="shared" si="148"/>
        <v>0</v>
      </c>
      <c r="DE75" s="170" t="str">
        <f t="shared" si="149"/>
        <v xml:space="preserve"> </v>
      </c>
      <c r="DG75" s="166">
        <v>18</v>
      </c>
      <c r="DH75" s="226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",(VLOOKUP(DK75,PROTOKOL!$A$1:$E$27,2,FALSE))*DL75)</f>
        <v xml:space="preserve"> </v>
      </c>
      <c r="DN75" s="168" t="str">
        <f t="shared" si="114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50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",(VLOOKUP(DT75,PROTOKOL!$A$1:$E$27,2,FALSE))*DU75)</f>
        <v xml:space="preserve"> </v>
      </c>
      <c r="DW75" s="168" t="str">
        <f t="shared" si="115"/>
        <v xml:space="preserve"> </v>
      </c>
      <c r="DX75" s="169" t="str">
        <f>IF(DT75=0," ",VLOOKUP(DT75,PROTOKOL!$A:$E,5,FALSE))</f>
        <v xml:space="preserve"> </v>
      </c>
      <c r="DY75" s="205" t="str">
        <f t="shared" si="94"/>
        <v xml:space="preserve"> </v>
      </c>
      <c r="DZ75" s="169">
        <f t="shared" si="151"/>
        <v>0</v>
      </c>
      <c r="EA75" s="170" t="str">
        <f t="shared" si="152"/>
        <v xml:space="preserve"> </v>
      </c>
      <c r="EC75" s="166">
        <v>18</v>
      </c>
      <c r="ED75" s="226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",(VLOOKUP(EG75,PROTOKOL!$A$1:$E$27,2,FALSE))*EH75)</f>
        <v xml:space="preserve"> </v>
      </c>
      <c r="EJ75" s="168" t="str">
        <f t="shared" si="116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53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",(VLOOKUP(EP75,PROTOKOL!$A$1:$E$27,2,FALSE))*EQ75)</f>
        <v xml:space="preserve"> </v>
      </c>
      <c r="ES75" s="168" t="str">
        <f t="shared" si="117"/>
        <v xml:space="preserve"> </v>
      </c>
      <c r="ET75" s="169" t="str">
        <f>IF(EP75=0," ",VLOOKUP(EP75,PROTOKOL!$A:$E,5,FALSE))</f>
        <v xml:space="preserve"> </v>
      </c>
      <c r="EU75" s="205" t="str">
        <f t="shared" si="95"/>
        <v xml:space="preserve"> </v>
      </c>
      <c r="EV75" s="169">
        <f t="shared" si="154"/>
        <v>0</v>
      </c>
      <c r="EW75" s="170" t="str">
        <f t="shared" si="155"/>
        <v xml:space="preserve"> </v>
      </c>
      <c r="EY75" s="166">
        <v>18</v>
      </c>
      <c r="EZ75" s="226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",(VLOOKUP(FC75,PROTOKOL!$A$1:$E$27,2,FALSE))*FD75)</f>
        <v xml:space="preserve"> </v>
      </c>
      <c r="FF75" s="168" t="str">
        <f t="shared" si="118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156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",(VLOOKUP(FL75,PROTOKOL!$A$1:$E$27,2,FALSE))*FM75)</f>
        <v xml:space="preserve"> </v>
      </c>
      <c r="FO75" s="168" t="str">
        <f t="shared" si="119"/>
        <v xml:space="preserve"> </v>
      </c>
      <c r="FP75" s="169" t="str">
        <f>IF(FL75=0," ",VLOOKUP(FL75,PROTOKOL!$A:$E,5,FALSE))</f>
        <v xml:space="preserve"> </v>
      </c>
      <c r="FQ75" s="205" t="str">
        <f t="shared" si="96"/>
        <v xml:space="preserve"> </v>
      </c>
      <c r="FR75" s="169">
        <f t="shared" si="157"/>
        <v>0</v>
      </c>
      <c r="FS75" s="170" t="str">
        <f t="shared" si="158"/>
        <v xml:space="preserve"> </v>
      </c>
      <c r="FU75" s="166">
        <v>18</v>
      </c>
      <c r="FV75" s="226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",(VLOOKUP(FY75,PROTOKOL!$A$1:$E$27,2,FALSE))*FZ75)</f>
        <v xml:space="preserve"> </v>
      </c>
      <c r="GB75" s="168" t="str">
        <f t="shared" si="120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159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",(VLOOKUP(GH75,PROTOKOL!$A$1:$E$27,2,FALSE))*GI75)</f>
        <v xml:space="preserve"> </v>
      </c>
      <c r="GK75" s="168" t="str">
        <f t="shared" si="121"/>
        <v xml:space="preserve"> </v>
      </c>
      <c r="GL75" s="169" t="str">
        <f>IF(GH75=0," ",VLOOKUP(GH75,PROTOKOL!$A:$E,5,FALSE))</f>
        <v xml:space="preserve"> </v>
      </c>
      <c r="GM75" s="205" t="str">
        <f t="shared" si="97"/>
        <v xml:space="preserve"> </v>
      </c>
      <c r="GN75" s="169">
        <f t="shared" si="160"/>
        <v>0</v>
      </c>
      <c r="GO75" s="170" t="str">
        <f t="shared" si="161"/>
        <v xml:space="preserve"> </v>
      </c>
      <c r="GQ75" s="166">
        <v>18</v>
      </c>
      <c r="GR75" s="226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",(VLOOKUP(GU75,PROTOKOL!$A$1:$E$27,2,FALSE))*GV75)</f>
        <v xml:space="preserve"> </v>
      </c>
      <c r="GX75" s="168" t="str">
        <f t="shared" si="122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162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",(VLOOKUP(HD75,PROTOKOL!$A$1:$E$27,2,FALSE))*HE75)</f>
        <v xml:space="preserve"> </v>
      </c>
      <c r="HG75" s="168" t="str">
        <f t="shared" si="123"/>
        <v xml:space="preserve"> </v>
      </c>
      <c r="HH75" s="169" t="str">
        <f>IF(HD75=0," ",VLOOKUP(HD75,PROTOKOL!$A:$E,5,FALSE))</f>
        <v xml:space="preserve"> </v>
      </c>
      <c r="HI75" s="205" t="str">
        <f t="shared" si="98"/>
        <v xml:space="preserve"> </v>
      </c>
      <c r="HJ75" s="169">
        <f t="shared" si="163"/>
        <v>0</v>
      </c>
      <c r="HK75" s="170" t="str">
        <f t="shared" si="164"/>
        <v xml:space="preserve"> </v>
      </c>
      <c r="HM75" s="166">
        <v>18</v>
      </c>
      <c r="HN75" s="226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",(VLOOKUP(HQ75,PROTOKOL!$A$1:$E$27,2,FALSE))*HR75)</f>
        <v xml:space="preserve"> </v>
      </c>
      <c r="HT75" s="168" t="str">
        <f t="shared" si="124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165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",(VLOOKUP(HZ75,PROTOKOL!$A$1:$E$27,2,FALSE))*IA75)</f>
        <v xml:space="preserve"> </v>
      </c>
      <c r="IC75" s="168" t="str">
        <f t="shared" si="125"/>
        <v xml:space="preserve"> </v>
      </c>
      <c r="ID75" s="169" t="str">
        <f>IF(HZ75=0," ",VLOOKUP(HZ75,PROTOKOL!$A:$E,5,FALSE))</f>
        <v xml:space="preserve"> </v>
      </c>
      <c r="IE75" s="205" t="str">
        <f t="shared" si="99"/>
        <v xml:space="preserve"> </v>
      </c>
      <c r="IF75" s="169">
        <f t="shared" si="166"/>
        <v>0</v>
      </c>
      <c r="IG75" s="170" t="str">
        <f t="shared" si="167"/>
        <v xml:space="preserve"> </v>
      </c>
      <c r="II75" s="166">
        <v>18</v>
      </c>
      <c r="IJ75" s="226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",(VLOOKUP(IM75,PROTOKOL!$A$1:$E$27,2,FALSE))*IN75)</f>
        <v xml:space="preserve"> </v>
      </c>
      <c r="IP75" s="168" t="str">
        <f t="shared" si="126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168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",(VLOOKUP(IV75,PROTOKOL!$A$1:$E$27,2,FALSE))*IW75)</f>
        <v xml:space="preserve"> </v>
      </c>
      <c r="IY75" s="168" t="str">
        <f t="shared" si="127"/>
        <v xml:space="preserve"> </v>
      </c>
      <c r="IZ75" s="169" t="str">
        <f>IF(IV75=0," ",VLOOKUP(IV75,PROTOKOL!$A:$E,5,FALSE))</f>
        <v xml:space="preserve"> </v>
      </c>
      <c r="JA75" s="205" t="str">
        <f t="shared" si="100"/>
        <v xml:space="preserve"> </v>
      </c>
      <c r="JB75" s="169">
        <f t="shared" si="169"/>
        <v>0</v>
      </c>
      <c r="JC75" s="170" t="str">
        <f t="shared" si="170"/>
        <v xml:space="preserve"> </v>
      </c>
      <c r="JE75" s="166">
        <v>18</v>
      </c>
      <c r="JF75" s="226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",(VLOOKUP(JI75,PROTOKOL!$A$1:$E$27,2,FALSE))*JJ75)</f>
        <v xml:space="preserve"> </v>
      </c>
      <c r="JL75" s="168" t="str">
        <f t="shared" si="128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171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",(VLOOKUP(JR75,PROTOKOL!$A$1:$E$27,2,FALSE))*JS75)</f>
        <v xml:space="preserve"> </v>
      </c>
      <c r="JU75" s="168" t="str">
        <f t="shared" si="129"/>
        <v xml:space="preserve"> </v>
      </c>
      <c r="JV75" s="169" t="str">
        <f>IF(JR75=0," ",VLOOKUP(JR75,PROTOKOL!$A:$E,5,FALSE))</f>
        <v xml:space="preserve"> </v>
      </c>
      <c r="JW75" s="205" t="str">
        <f t="shared" si="101"/>
        <v xml:space="preserve"> </v>
      </c>
      <c r="JX75" s="169">
        <f t="shared" si="172"/>
        <v>0</v>
      </c>
      <c r="JY75" s="170" t="str">
        <f t="shared" si="173"/>
        <v xml:space="preserve"> </v>
      </c>
      <c r="KA75" s="166">
        <v>18</v>
      </c>
      <c r="KB75" s="226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",(VLOOKUP(KE75,PROTOKOL!$A$1:$E$27,2,FALSE))*KF75)</f>
        <v xml:space="preserve"> </v>
      </c>
      <c r="KH75" s="168" t="str">
        <f t="shared" si="130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174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",(VLOOKUP(KN75,PROTOKOL!$A$1:$E$27,2,FALSE))*KO75)</f>
        <v xml:space="preserve"> </v>
      </c>
      <c r="KQ75" s="168" t="str">
        <f t="shared" si="131"/>
        <v xml:space="preserve"> </v>
      </c>
      <c r="KR75" s="169" t="str">
        <f>IF(KN75=0," ",VLOOKUP(KN75,PROTOKOL!$A:$E,5,FALSE))</f>
        <v xml:space="preserve"> </v>
      </c>
      <c r="KS75" s="205" t="str">
        <f t="shared" si="102"/>
        <v xml:space="preserve"> </v>
      </c>
      <c r="KT75" s="169">
        <f t="shared" si="175"/>
        <v>0</v>
      </c>
      <c r="KU75" s="170" t="str">
        <f t="shared" si="176"/>
        <v xml:space="preserve"> </v>
      </c>
      <c r="KW75" s="166">
        <v>18</v>
      </c>
      <c r="KX75" s="226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",(VLOOKUP(LA75,PROTOKOL!$A$1:$E$27,2,FALSE))*LB75)</f>
        <v xml:space="preserve"> </v>
      </c>
      <c r="LD75" s="168" t="str">
        <f t="shared" si="132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177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",(VLOOKUP(LJ75,PROTOKOL!$A$1:$E$27,2,FALSE))*LK75)</f>
        <v xml:space="preserve"> </v>
      </c>
      <c r="LM75" s="168" t="str">
        <f t="shared" si="133"/>
        <v xml:space="preserve"> </v>
      </c>
      <c r="LN75" s="169" t="str">
        <f>IF(LJ75=0," ",VLOOKUP(LJ75,PROTOKOL!$A:$E,5,FALSE))</f>
        <v xml:space="preserve"> </v>
      </c>
      <c r="LO75" s="205" t="str">
        <f t="shared" si="103"/>
        <v xml:space="preserve"> </v>
      </c>
      <c r="LP75" s="169">
        <f t="shared" si="178"/>
        <v>0</v>
      </c>
      <c r="LQ75" s="170" t="str">
        <f t="shared" si="179"/>
        <v xml:space="preserve"> </v>
      </c>
    </row>
    <row r="76" spans="1:329" ht="13.8">
      <c r="A76" s="166">
        <v>18</v>
      </c>
      <c r="B76" s="227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",(VLOOKUP(E76,PROTOKOL!$A$1:$E$27,2,FALSE))*F76)</f>
        <v xml:space="preserve"> </v>
      </c>
      <c r="H76" s="168" t="str">
        <f t="shared" si="104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34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",(VLOOKUP(N76,PROTOKOL!$A$1:$E$27,2,FALSE))*O76)</f>
        <v xml:space="preserve"> </v>
      </c>
      <c r="Q76" s="168" t="str">
        <f t="shared" si="105"/>
        <v xml:space="preserve"> </v>
      </c>
      <c r="R76" s="169" t="str">
        <f>IF(N76=0," ",VLOOKUP(N76,PROTOKOL!$A:$E,5,FALSE))</f>
        <v xml:space="preserve"> </v>
      </c>
      <c r="S76" s="205" t="str">
        <f t="shared" si="135"/>
        <v xml:space="preserve"> </v>
      </c>
      <c r="T76" s="169">
        <f t="shared" si="136"/>
        <v>0</v>
      </c>
      <c r="U76" s="170" t="str">
        <f t="shared" si="137"/>
        <v xml:space="preserve"> </v>
      </c>
      <c r="W76" s="166">
        <v>18</v>
      </c>
      <c r="X76" s="227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",(VLOOKUP(AA76,PROTOKOL!$A$1:$E$27,2,FALSE))*AB76)</f>
        <v xml:space="preserve"> </v>
      </c>
      <c r="AD76" s="168" t="str">
        <f t="shared" si="106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38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",(VLOOKUP(AJ76,PROTOKOL!$A$1:$E$27,2,FALSE))*AK76)</f>
        <v xml:space="preserve"> </v>
      </c>
      <c r="AM76" s="168" t="str">
        <f t="shared" si="107"/>
        <v xml:space="preserve"> </v>
      </c>
      <c r="AN76" s="169" t="str">
        <f>IF(AJ76=0," ",VLOOKUP(AJ76,PROTOKOL!$A:$E,5,FALSE))</f>
        <v xml:space="preserve"> </v>
      </c>
      <c r="AO76" s="205" t="str">
        <f t="shared" si="90"/>
        <v xml:space="preserve"> </v>
      </c>
      <c r="AP76" s="169">
        <f t="shared" si="139"/>
        <v>0</v>
      </c>
      <c r="AQ76" s="170" t="str">
        <f t="shared" si="140"/>
        <v xml:space="preserve"> </v>
      </c>
      <c r="AS76" s="166">
        <v>18</v>
      </c>
      <c r="AT76" s="227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",(VLOOKUP(AW76,PROTOKOL!$A$1:$E$27,2,FALSE))*AX76)</f>
        <v xml:space="preserve"> </v>
      </c>
      <c r="AZ76" s="168" t="str">
        <f t="shared" si="108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41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",(VLOOKUP(BF76,PROTOKOL!$A$1:$E$27,2,FALSE))*BG76)</f>
        <v xml:space="preserve"> </v>
      </c>
      <c r="BI76" s="168" t="str">
        <f t="shared" si="109"/>
        <v xml:space="preserve"> </v>
      </c>
      <c r="BJ76" s="169" t="str">
        <f>IF(BF76=0," ",VLOOKUP(BF76,PROTOKOL!$A:$E,5,FALSE))</f>
        <v xml:space="preserve"> </v>
      </c>
      <c r="BK76" s="205" t="str">
        <f t="shared" si="91"/>
        <v xml:space="preserve"> </v>
      </c>
      <c r="BL76" s="169">
        <f t="shared" si="142"/>
        <v>0</v>
      </c>
      <c r="BM76" s="170" t="str">
        <f t="shared" si="143"/>
        <v xml:space="preserve"> </v>
      </c>
      <c r="BO76" s="166">
        <v>18</v>
      </c>
      <c r="BP76" s="227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",(VLOOKUP(BS76,PROTOKOL!$A$1:$E$27,2,FALSE))*BT76)</f>
        <v xml:space="preserve"> </v>
      </c>
      <c r="BV76" s="168" t="str">
        <f t="shared" si="110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44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",(VLOOKUP(CB76,PROTOKOL!$A$1:$E$27,2,FALSE))*CC76)</f>
        <v xml:space="preserve"> </v>
      </c>
      <c r="CE76" s="168" t="str">
        <f t="shared" si="111"/>
        <v xml:space="preserve"> </v>
      </c>
      <c r="CF76" s="169" t="str">
        <f>IF(CB76=0," ",VLOOKUP(CB76,PROTOKOL!$A:$E,5,FALSE))</f>
        <v xml:space="preserve"> </v>
      </c>
      <c r="CG76" s="205" t="str">
        <f t="shared" si="92"/>
        <v xml:space="preserve"> </v>
      </c>
      <c r="CH76" s="169">
        <f t="shared" si="145"/>
        <v>0</v>
      </c>
      <c r="CI76" s="170" t="str">
        <f t="shared" si="146"/>
        <v xml:space="preserve"> </v>
      </c>
      <c r="CK76" s="166">
        <v>18</v>
      </c>
      <c r="CL76" s="227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",(VLOOKUP(CO76,PROTOKOL!$A$1:$E$27,2,FALSE))*CP76)</f>
        <v xml:space="preserve"> </v>
      </c>
      <c r="CR76" s="168" t="str">
        <f t="shared" si="112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47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",(VLOOKUP(CX76,PROTOKOL!$A$1:$E$27,2,FALSE))*CY76)</f>
        <v xml:space="preserve"> </v>
      </c>
      <c r="DA76" s="168" t="str">
        <f t="shared" si="113"/>
        <v xml:space="preserve"> </v>
      </c>
      <c r="DB76" s="169" t="str">
        <f>IF(CX76=0," ",VLOOKUP(CX76,PROTOKOL!$A:$E,5,FALSE))</f>
        <v xml:space="preserve"> </v>
      </c>
      <c r="DC76" s="205" t="str">
        <f t="shared" si="93"/>
        <v xml:space="preserve"> </v>
      </c>
      <c r="DD76" s="169">
        <f t="shared" si="148"/>
        <v>0</v>
      </c>
      <c r="DE76" s="170" t="str">
        <f t="shared" si="149"/>
        <v xml:space="preserve"> </v>
      </c>
      <c r="DG76" s="166">
        <v>18</v>
      </c>
      <c r="DH76" s="227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",(VLOOKUP(DK76,PROTOKOL!$A$1:$E$27,2,FALSE))*DL76)</f>
        <v xml:space="preserve"> </v>
      </c>
      <c r="DN76" s="168" t="str">
        <f t="shared" si="114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50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",(VLOOKUP(DT76,PROTOKOL!$A$1:$E$27,2,FALSE))*DU76)</f>
        <v xml:space="preserve"> </v>
      </c>
      <c r="DW76" s="168" t="str">
        <f t="shared" si="115"/>
        <v xml:space="preserve"> </v>
      </c>
      <c r="DX76" s="169" t="str">
        <f>IF(DT76=0," ",VLOOKUP(DT76,PROTOKOL!$A:$E,5,FALSE))</f>
        <v xml:space="preserve"> </v>
      </c>
      <c r="DY76" s="205" t="str">
        <f t="shared" si="94"/>
        <v xml:space="preserve"> </v>
      </c>
      <c r="DZ76" s="169">
        <f t="shared" si="151"/>
        <v>0</v>
      </c>
      <c r="EA76" s="170" t="str">
        <f t="shared" si="152"/>
        <v xml:space="preserve"> </v>
      </c>
      <c r="EC76" s="166">
        <v>18</v>
      </c>
      <c r="ED76" s="227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",(VLOOKUP(EG76,PROTOKOL!$A$1:$E$27,2,FALSE))*EH76)</f>
        <v xml:space="preserve"> </v>
      </c>
      <c r="EJ76" s="168" t="str">
        <f t="shared" si="116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53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",(VLOOKUP(EP76,PROTOKOL!$A$1:$E$27,2,FALSE))*EQ76)</f>
        <v xml:space="preserve"> </v>
      </c>
      <c r="ES76" s="168" t="str">
        <f t="shared" si="117"/>
        <v xml:space="preserve"> </v>
      </c>
      <c r="ET76" s="169" t="str">
        <f>IF(EP76=0," ",VLOOKUP(EP76,PROTOKOL!$A:$E,5,FALSE))</f>
        <v xml:space="preserve"> </v>
      </c>
      <c r="EU76" s="205" t="str">
        <f t="shared" si="95"/>
        <v xml:space="preserve"> </v>
      </c>
      <c r="EV76" s="169">
        <f t="shared" si="154"/>
        <v>0</v>
      </c>
      <c r="EW76" s="170" t="str">
        <f t="shared" si="155"/>
        <v xml:space="preserve"> </v>
      </c>
      <c r="EY76" s="166">
        <v>18</v>
      </c>
      <c r="EZ76" s="227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",(VLOOKUP(FC76,PROTOKOL!$A$1:$E$27,2,FALSE))*FD76)</f>
        <v xml:space="preserve"> </v>
      </c>
      <c r="FF76" s="168" t="str">
        <f t="shared" si="118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156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",(VLOOKUP(FL76,PROTOKOL!$A$1:$E$27,2,FALSE))*FM76)</f>
        <v xml:space="preserve"> </v>
      </c>
      <c r="FO76" s="168" t="str">
        <f t="shared" si="119"/>
        <v xml:space="preserve"> </v>
      </c>
      <c r="FP76" s="169" t="str">
        <f>IF(FL76=0," ",VLOOKUP(FL76,PROTOKOL!$A:$E,5,FALSE))</f>
        <v xml:space="preserve"> </v>
      </c>
      <c r="FQ76" s="205" t="str">
        <f t="shared" si="96"/>
        <v xml:space="preserve"> </v>
      </c>
      <c r="FR76" s="169">
        <f t="shared" si="157"/>
        <v>0</v>
      </c>
      <c r="FS76" s="170" t="str">
        <f t="shared" si="158"/>
        <v xml:space="preserve"> </v>
      </c>
      <c r="FU76" s="166">
        <v>18</v>
      </c>
      <c r="FV76" s="227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",(VLOOKUP(FY76,PROTOKOL!$A$1:$E$27,2,FALSE))*FZ76)</f>
        <v xml:space="preserve"> </v>
      </c>
      <c r="GB76" s="168" t="str">
        <f t="shared" si="120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159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",(VLOOKUP(GH76,PROTOKOL!$A$1:$E$27,2,FALSE))*GI76)</f>
        <v xml:space="preserve"> </v>
      </c>
      <c r="GK76" s="168" t="str">
        <f t="shared" si="121"/>
        <v xml:space="preserve"> </v>
      </c>
      <c r="GL76" s="169" t="str">
        <f>IF(GH76=0," ",VLOOKUP(GH76,PROTOKOL!$A:$E,5,FALSE))</f>
        <v xml:space="preserve"> </v>
      </c>
      <c r="GM76" s="205" t="str">
        <f t="shared" si="97"/>
        <v xml:space="preserve"> </v>
      </c>
      <c r="GN76" s="169">
        <f t="shared" si="160"/>
        <v>0</v>
      </c>
      <c r="GO76" s="170" t="str">
        <f t="shared" si="161"/>
        <v xml:space="preserve"> </v>
      </c>
      <c r="GQ76" s="166">
        <v>18</v>
      </c>
      <c r="GR76" s="227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",(VLOOKUP(GU76,PROTOKOL!$A$1:$E$27,2,FALSE))*GV76)</f>
        <v xml:space="preserve"> </v>
      </c>
      <c r="GX76" s="168" t="str">
        <f t="shared" si="122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162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",(VLOOKUP(HD76,PROTOKOL!$A$1:$E$27,2,FALSE))*HE76)</f>
        <v xml:space="preserve"> </v>
      </c>
      <c r="HG76" s="168" t="str">
        <f t="shared" si="123"/>
        <v xml:space="preserve"> </v>
      </c>
      <c r="HH76" s="169" t="str">
        <f>IF(HD76=0," ",VLOOKUP(HD76,PROTOKOL!$A:$E,5,FALSE))</f>
        <v xml:space="preserve"> </v>
      </c>
      <c r="HI76" s="205" t="str">
        <f t="shared" si="98"/>
        <v xml:space="preserve"> </v>
      </c>
      <c r="HJ76" s="169">
        <f t="shared" si="163"/>
        <v>0</v>
      </c>
      <c r="HK76" s="170" t="str">
        <f t="shared" si="164"/>
        <v xml:space="preserve"> </v>
      </c>
      <c r="HM76" s="166">
        <v>18</v>
      </c>
      <c r="HN76" s="227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",(VLOOKUP(HQ76,PROTOKOL!$A$1:$E$27,2,FALSE))*HR76)</f>
        <v xml:space="preserve"> </v>
      </c>
      <c r="HT76" s="168" t="str">
        <f t="shared" si="124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165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",(VLOOKUP(HZ76,PROTOKOL!$A$1:$E$27,2,FALSE))*IA76)</f>
        <v xml:space="preserve"> </v>
      </c>
      <c r="IC76" s="168" t="str">
        <f t="shared" si="125"/>
        <v xml:space="preserve"> </v>
      </c>
      <c r="ID76" s="169" t="str">
        <f>IF(HZ76=0," ",VLOOKUP(HZ76,PROTOKOL!$A:$E,5,FALSE))</f>
        <v xml:space="preserve"> </v>
      </c>
      <c r="IE76" s="205" t="str">
        <f t="shared" si="99"/>
        <v xml:space="preserve"> </v>
      </c>
      <c r="IF76" s="169">
        <f t="shared" si="166"/>
        <v>0</v>
      </c>
      <c r="IG76" s="170" t="str">
        <f t="shared" si="167"/>
        <v xml:space="preserve"> </v>
      </c>
      <c r="II76" s="166">
        <v>18</v>
      </c>
      <c r="IJ76" s="227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",(VLOOKUP(IM76,PROTOKOL!$A$1:$E$27,2,FALSE))*IN76)</f>
        <v xml:space="preserve"> </v>
      </c>
      <c r="IP76" s="168" t="str">
        <f t="shared" si="126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168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",(VLOOKUP(IV76,PROTOKOL!$A$1:$E$27,2,FALSE))*IW76)</f>
        <v xml:space="preserve"> </v>
      </c>
      <c r="IY76" s="168" t="str">
        <f t="shared" si="127"/>
        <v xml:space="preserve"> </v>
      </c>
      <c r="IZ76" s="169" t="str">
        <f>IF(IV76=0," ",VLOOKUP(IV76,PROTOKOL!$A:$E,5,FALSE))</f>
        <v xml:space="preserve"> </v>
      </c>
      <c r="JA76" s="205" t="str">
        <f t="shared" si="100"/>
        <v xml:space="preserve"> </v>
      </c>
      <c r="JB76" s="169">
        <f t="shared" si="169"/>
        <v>0</v>
      </c>
      <c r="JC76" s="170" t="str">
        <f t="shared" si="170"/>
        <v xml:space="preserve"> </v>
      </c>
      <c r="JE76" s="166">
        <v>18</v>
      </c>
      <c r="JF76" s="227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",(VLOOKUP(JI76,PROTOKOL!$A$1:$E$27,2,FALSE))*JJ76)</f>
        <v xml:space="preserve"> </v>
      </c>
      <c r="JL76" s="168" t="str">
        <f t="shared" si="128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171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",(VLOOKUP(JR76,PROTOKOL!$A$1:$E$27,2,FALSE))*JS76)</f>
        <v xml:space="preserve"> </v>
      </c>
      <c r="JU76" s="168" t="str">
        <f t="shared" si="129"/>
        <v xml:space="preserve"> </v>
      </c>
      <c r="JV76" s="169" t="str">
        <f>IF(JR76=0," ",VLOOKUP(JR76,PROTOKOL!$A:$E,5,FALSE))</f>
        <v xml:space="preserve"> </v>
      </c>
      <c r="JW76" s="205" t="str">
        <f t="shared" si="101"/>
        <v xml:space="preserve"> </v>
      </c>
      <c r="JX76" s="169">
        <f t="shared" si="172"/>
        <v>0</v>
      </c>
      <c r="JY76" s="170" t="str">
        <f t="shared" si="173"/>
        <v xml:space="preserve"> </v>
      </c>
      <c r="KA76" s="166">
        <v>18</v>
      </c>
      <c r="KB76" s="227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",(VLOOKUP(KE76,PROTOKOL!$A$1:$E$27,2,FALSE))*KF76)</f>
        <v xml:space="preserve"> </v>
      </c>
      <c r="KH76" s="168" t="str">
        <f t="shared" si="130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174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",(VLOOKUP(KN76,PROTOKOL!$A$1:$E$27,2,FALSE))*KO76)</f>
        <v xml:space="preserve"> </v>
      </c>
      <c r="KQ76" s="168" t="str">
        <f t="shared" si="131"/>
        <v xml:space="preserve"> </v>
      </c>
      <c r="KR76" s="169" t="str">
        <f>IF(KN76=0," ",VLOOKUP(KN76,PROTOKOL!$A:$E,5,FALSE))</f>
        <v xml:space="preserve"> </v>
      </c>
      <c r="KS76" s="205" t="str">
        <f t="shared" si="102"/>
        <v xml:space="preserve"> </v>
      </c>
      <c r="KT76" s="169">
        <f t="shared" si="175"/>
        <v>0</v>
      </c>
      <c r="KU76" s="170" t="str">
        <f t="shared" si="176"/>
        <v xml:space="preserve"> </v>
      </c>
      <c r="KW76" s="166">
        <v>18</v>
      </c>
      <c r="KX76" s="227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",(VLOOKUP(LA76,PROTOKOL!$A$1:$E$27,2,FALSE))*LB76)</f>
        <v xml:space="preserve"> </v>
      </c>
      <c r="LD76" s="168" t="str">
        <f t="shared" si="132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177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",(VLOOKUP(LJ76,PROTOKOL!$A$1:$E$27,2,FALSE))*LK76)</f>
        <v xml:space="preserve"> </v>
      </c>
      <c r="LM76" s="168" t="str">
        <f t="shared" si="133"/>
        <v xml:space="preserve"> </v>
      </c>
      <c r="LN76" s="169" t="str">
        <f>IF(LJ76=0," ",VLOOKUP(LJ76,PROTOKOL!$A:$E,5,FALSE))</f>
        <v xml:space="preserve"> </v>
      </c>
      <c r="LO76" s="205" t="str">
        <f t="shared" si="103"/>
        <v xml:space="preserve"> </v>
      </c>
      <c r="LP76" s="169">
        <f t="shared" si="178"/>
        <v>0</v>
      </c>
      <c r="LQ76" s="170" t="str">
        <f t="shared" si="179"/>
        <v xml:space="preserve"> </v>
      </c>
    </row>
    <row r="77" spans="1:329" ht="13.8">
      <c r="A77" s="166">
        <v>19</v>
      </c>
      <c r="B77" s="225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",(VLOOKUP(E77,PROTOKOL!$A$1:$E$27,2,FALSE))*F77)</f>
        <v xml:space="preserve"> </v>
      </c>
      <c r="H77" s="168" t="str">
        <f t="shared" si="104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34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",(VLOOKUP(N77,PROTOKOL!$A$1:$E$27,2,FALSE))*O77)</f>
        <v xml:space="preserve"> </v>
      </c>
      <c r="Q77" s="168" t="str">
        <f t="shared" si="105"/>
        <v xml:space="preserve"> </v>
      </c>
      <c r="R77" s="169" t="str">
        <f>IF(N77=0," ",VLOOKUP(N77,PROTOKOL!$A:$E,5,FALSE))</f>
        <v xml:space="preserve"> </v>
      </c>
      <c r="S77" s="205" t="str">
        <f t="shared" si="135"/>
        <v xml:space="preserve"> </v>
      </c>
      <c r="T77" s="169">
        <f t="shared" si="136"/>
        <v>0</v>
      </c>
      <c r="U77" s="170" t="str">
        <f t="shared" si="137"/>
        <v xml:space="preserve"> </v>
      </c>
      <c r="W77" s="166">
        <v>19</v>
      </c>
      <c r="X77" s="225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",(VLOOKUP(AA77,PROTOKOL!$A$1:$E$27,2,FALSE))*AB77)</f>
        <v xml:space="preserve"> </v>
      </c>
      <c r="AD77" s="168" t="str">
        <f t="shared" si="106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38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",(VLOOKUP(AJ77,PROTOKOL!$A$1:$E$27,2,FALSE))*AK77)</f>
        <v xml:space="preserve"> </v>
      </c>
      <c r="AM77" s="168" t="str">
        <f t="shared" si="107"/>
        <v xml:space="preserve"> </v>
      </c>
      <c r="AN77" s="169" t="str">
        <f>IF(AJ77=0," ",VLOOKUP(AJ77,PROTOKOL!$A:$E,5,FALSE))</f>
        <v xml:space="preserve"> </v>
      </c>
      <c r="AO77" s="205" t="str">
        <f t="shared" si="90"/>
        <v xml:space="preserve"> </v>
      </c>
      <c r="AP77" s="169">
        <f t="shared" si="139"/>
        <v>0</v>
      </c>
      <c r="AQ77" s="170" t="str">
        <f t="shared" si="140"/>
        <v xml:space="preserve"> </v>
      </c>
      <c r="AS77" s="166">
        <v>19</v>
      </c>
      <c r="AT77" s="225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",(VLOOKUP(AW77,PROTOKOL!$A$1:$E$27,2,FALSE))*AX77)</f>
        <v xml:space="preserve"> </v>
      </c>
      <c r="AZ77" s="168" t="str">
        <f t="shared" si="108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41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",(VLOOKUP(BF77,PROTOKOL!$A$1:$E$27,2,FALSE))*BG77)</f>
        <v xml:space="preserve"> </v>
      </c>
      <c r="BI77" s="168" t="str">
        <f t="shared" si="109"/>
        <v xml:space="preserve"> </v>
      </c>
      <c r="BJ77" s="169" t="str">
        <f>IF(BF77=0," ",VLOOKUP(BF77,PROTOKOL!$A:$E,5,FALSE))</f>
        <v xml:space="preserve"> </v>
      </c>
      <c r="BK77" s="205" t="str">
        <f t="shared" si="91"/>
        <v xml:space="preserve"> </v>
      </c>
      <c r="BL77" s="169">
        <f t="shared" si="142"/>
        <v>0</v>
      </c>
      <c r="BM77" s="170" t="str">
        <f t="shared" si="143"/>
        <v xml:space="preserve"> </v>
      </c>
      <c r="BO77" s="166">
        <v>19</v>
      </c>
      <c r="BP77" s="225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",(VLOOKUP(BS77,PROTOKOL!$A$1:$E$27,2,FALSE))*BT77)</f>
        <v xml:space="preserve"> </v>
      </c>
      <c r="BV77" s="168" t="str">
        <f t="shared" si="110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44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",(VLOOKUP(CB77,PROTOKOL!$A$1:$E$27,2,FALSE))*CC77)</f>
        <v xml:space="preserve"> </v>
      </c>
      <c r="CE77" s="168" t="str">
        <f t="shared" si="111"/>
        <v xml:space="preserve"> </v>
      </c>
      <c r="CF77" s="169" t="str">
        <f>IF(CB77=0," ",VLOOKUP(CB77,PROTOKOL!$A:$E,5,FALSE))</f>
        <v xml:space="preserve"> </v>
      </c>
      <c r="CG77" s="205" t="str">
        <f t="shared" si="92"/>
        <v xml:space="preserve"> </v>
      </c>
      <c r="CH77" s="169">
        <f t="shared" si="145"/>
        <v>0</v>
      </c>
      <c r="CI77" s="170" t="str">
        <f t="shared" si="146"/>
        <v xml:space="preserve"> </v>
      </c>
      <c r="CK77" s="166">
        <v>19</v>
      </c>
      <c r="CL77" s="225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",(VLOOKUP(CO77,PROTOKOL!$A$1:$E$27,2,FALSE))*CP77)</f>
        <v xml:space="preserve"> </v>
      </c>
      <c r="CR77" s="168" t="str">
        <f t="shared" si="112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47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",(VLOOKUP(CX77,PROTOKOL!$A$1:$E$27,2,FALSE))*CY77)</f>
        <v xml:space="preserve"> </v>
      </c>
      <c r="DA77" s="168" t="str">
        <f t="shared" si="113"/>
        <v xml:space="preserve"> </v>
      </c>
      <c r="DB77" s="169" t="str">
        <f>IF(CX77=0," ",VLOOKUP(CX77,PROTOKOL!$A:$E,5,FALSE))</f>
        <v xml:space="preserve"> </v>
      </c>
      <c r="DC77" s="205" t="str">
        <f t="shared" si="93"/>
        <v xml:space="preserve"> </v>
      </c>
      <c r="DD77" s="169">
        <f t="shared" si="148"/>
        <v>0</v>
      </c>
      <c r="DE77" s="170" t="str">
        <f t="shared" si="149"/>
        <v xml:space="preserve"> </v>
      </c>
      <c r="DG77" s="166">
        <v>19</v>
      </c>
      <c r="DH77" s="225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",(VLOOKUP(DK77,PROTOKOL!$A$1:$E$27,2,FALSE))*DL77)</f>
        <v xml:space="preserve"> </v>
      </c>
      <c r="DN77" s="168" t="str">
        <f t="shared" si="114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50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",(VLOOKUP(DT77,PROTOKOL!$A$1:$E$27,2,FALSE))*DU77)</f>
        <v xml:space="preserve"> </v>
      </c>
      <c r="DW77" s="168" t="str">
        <f t="shared" si="115"/>
        <v xml:space="preserve"> </v>
      </c>
      <c r="DX77" s="169" t="str">
        <f>IF(DT77=0," ",VLOOKUP(DT77,PROTOKOL!$A:$E,5,FALSE))</f>
        <v xml:space="preserve"> </v>
      </c>
      <c r="DY77" s="205" t="str">
        <f t="shared" si="94"/>
        <v xml:space="preserve"> </v>
      </c>
      <c r="DZ77" s="169">
        <f t="shared" si="151"/>
        <v>0</v>
      </c>
      <c r="EA77" s="170" t="str">
        <f t="shared" si="152"/>
        <v xml:space="preserve"> </v>
      </c>
      <c r="EC77" s="166">
        <v>19</v>
      </c>
      <c r="ED77" s="225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",(VLOOKUP(EG77,PROTOKOL!$A$1:$E$27,2,FALSE))*EH77)</f>
        <v xml:space="preserve"> </v>
      </c>
      <c r="EJ77" s="168" t="str">
        <f t="shared" si="116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53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",(VLOOKUP(EP77,PROTOKOL!$A$1:$E$27,2,FALSE))*EQ77)</f>
        <v xml:space="preserve"> </v>
      </c>
      <c r="ES77" s="168" t="str">
        <f t="shared" si="117"/>
        <v xml:space="preserve"> </v>
      </c>
      <c r="ET77" s="169" t="str">
        <f>IF(EP77=0," ",VLOOKUP(EP77,PROTOKOL!$A:$E,5,FALSE))</f>
        <v xml:space="preserve"> </v>
      </c>
      <c r="EU77" s="205" t="str">
        <f t="shared" si="95"/>
        <v xml:space="preserve"> </v>
      </c>
      <c r="EV77" s="169">
        <f t="shared" si="154"/>
        <v>0</v>
      </c>
      <c r="EW77" s="170" t="str">
        <f t="shared" si="155"/>
        <v xml:space="preserve"> </v>
      </c>
      <c r="EY77" s="166">
        <v>19</v>
      </c>
      <c r="EZ77" s="225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",(VLOOKUP(FC77,PROTOKOL!$A$1:$E$27,2,FALSE))*FD77)</f>
        <v xml:space="preserve"> </v>
      </c>
      <c r="FF77" s="168" t="str">
        <f t="shared" si="118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156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",(VLOOKUP(FL77,PROTOKOL!$A$1:$E$27,2,FALSE))*FM77)</f>
        <v xml:space="preserve"> </v>
      </c>
      <c r="FO77" s="168" t="str">
        <f t="shared" si="119"/>
        <v xml:space="preserve"> </v>
      </c>
      <c r="FP77" s="169" t="str">
        <f>IF(FL77=0," ",VLOOKUP(FL77,PROTOKOL!$A:$E,5,FALSE))</f>
        <v xml:space="preserve"> </v>
      </c>
      <c r="FQ77" s="205" t="str">
        <f t="shared" si="96"/>
        <v xml:space="preserve"> </v>
      </c>
      <c r="FR77" s="169">
        <f t="shared" si="157"/>
        <v>0</v>
      </c>
      <c r="FS77" s="170" t="str">
        <f t="shared" si="158"/>
        <v xml:space="preserve"> </v>
      </c>
      <c r="FU77" s="166">
        <v>19</v>
      </c>
      <c r="FV77" s="225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",(VLOOKUP(FY77,PROTOKOL!$A$1:$E$27,2,FALSE))*FZ77)</f>
        <v xml:space="preserve"> </v>
      </c>
      <c r="GB77" s="168" t="str">
        <f t="shared" si="120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159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",(VLOOKUP(GH77,PROTOKOL!$A$1:$E$27,2,FALSE))*GI77)</f>
        <v xml:space="preserve"> </v>
      </c>
      <c r="GK77" s="168" t="str">
        <f t="shared" si="121"/>
        <v xml:space="preserve"> </v>
      </c>
      <c r="GL77" s="169" t="str">
        <f>IF(GH77=0," ",VLOOKUP(GH77,PROTOKOL!$A:$E,5,FALSE))</f>
        <v xml:space="preserve"> </v>
      </c>
      <c r="GM77" s="205" t="str">
        <f t="shared" si="97"/>
        <v xml:space="preserve"> </v>
      </c>
      <c r="GN77" s="169">
        <f t="shared" si="160"/>
        <v>0</v>
      </c>
      <c r="GO77" s="170" t="str">
        <f t="shared" si="161"/>
        <v xml:space="preserve"> </v>
      </c>
      <c r="GQ77" s="166">
        <v>19</v>
      </c>
      <c r="GR77" s="225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",(VLOOKUP(GU77,PROTOKOL!$A$1:$E$27,2,FALSE))*GV77)</f>
        <v xml:space="preserve"> </v>
      </c>
      <c r="GX77" s="168" t="str">
        <f t="shared" si="122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162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",(VLOOKUP(HD77,PROTOKOL!$A$1:$E$27,2,FALSE))*HE77)</f>
        <v xml:space="preserve"> </v>
      </c>
      <c r="HG77" s="168" t="str">
        <f t="shared" si="123"/>
        <v xml:space="preserve"> </v>
      </c>
      <c r="HH77" s="169" t="str">
        <f>IF(HD77=0," ",VLOOKUP(HD77,PROTOKOL!$A:$E,5,FALSE))</f>
        <v xml:space="preserve"> </v>
      </c>
      <c r="HI77" s="205" t="str">
        <f t="shared" si="98"/>
        <v xml:space="preserve"> </v>
      </c>
      <c r="HJ77" s="169">
        <f t="shared" si="163"/>
        <v>0</v>
      </c>
      <c r="HK77" s="170" t="str">
        <f t="shared" si="164"/>
        <v xml:space="preserve"> </v>
      </c>
      <c r="HM77" s="166">
        <v>19</v>
      </c>
      <c r="HN77" s="225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",(VLOOKUP(HQ77,PROTOKOL!$A$1:$E$27,2,FALSE))*HR77)</f>
        <v xml:space="preserve"> </v>
      </c>
      <c r="HT77" s="168" t="str">
        <f t="shared" si="124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165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",(VLOOKUP(HZ77,PROTOKOL!$A$1:$E$27,2,FALSE))*IA77)</f>
        <v xml:space="preserve"> </v>
      </c>
      <c r="IC77" s="168" t="str">
        <f t="shared" si="125"/>
        <v xml:space="preserve"> </v>
      </c>
      <c r="ID77" s="169" t="str">
        <f>IF(HZ77=0," ",VLOOKUP(HZ77,PROTOKOL!$A:$E,5,FALSE))</f>
        <v xml:space="preserve"> </v>
      </c>
      <c r="IE77" s="205" t="str">
        <f t="shared" si="99"/>
        <v xml:space="preserve"> </v>
      </c>
      <c r="IF77" s="169">
        <f t="shared" si="166"/>
        <v>0</v>
      </c>
      <c r="IG77" s="170" t="str">
        <f t="shared" si="167"/>
        <v xml:space="preserve"> </v>
      </c>
      <c r="II77" s="166">
        <v>19</v>
      </c>
      <c r="IJ77" s="225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",(VLOOKUP(IM77,PROTOKOL!$A$1:$E$27,2,FALSE))*IN77)</f>
        <v xml:space="preserve"> </v>
      </c>
      <c r="IP77" s="168" t="str">
        <f t="shared" si="126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168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",(VLOOKUP(IV77,PROTOKOL!$A$1:$E$27,2,FALSE))*IW77)</f>
        <v xml:space="preserve"> </v>
      </c>
      <c r="IY77" s="168" t="str">
        <f t="shared" si="127"/>
        <v xml:space="preserve"> </v>
      </c>
      <c r="IZ77" s="169" t="str">
        <f>IF(IV77=0," ",VLOOKUP(IV77,PROTOKOL!$A:$E,5,FALSE))</f>
        <v xml:space="preserve"> </v>
      </c>
      <c r="JA77" s="205" t="str">
        <f t="shared" si="100"/>
        <v xml:space="preserve"> </v>
      </c>
      <c r="JB77" s="169">
        <f t="shared" si="169"/>
        <v>0</v>
      </c>
      <c r="JC77" s="170" t="str">
        <f t="shared" si="170"/>
        <v xml:space="preserve"> </v>
      </c>
      <c r="JE77" s="166">
        <v>19</v>
      </c>
      <c r="JF77" s="225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",(VLOOKUP(JI77,PROTOKOL!$A$1:$E$27,2,FALSE))*JJ77)</f>
        <v xml:space="preserve"> </v>
      </c>
      <c r="JL77" s="168" t="str">
        <f t="shared" si="128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171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",(VLOOKUP(JR77,PROTOKOL!$A$1:$E$27,2,FALSE))*JS77)</f>
        <v xml:space="preserve"> </v>
      </c>
      <c r="JU77" s="168" t="str">
        <f t="shared" si="129"/>
        <v xml:space="preserve"> </v>
      </c>
      <c r="JV77" s="169" t="str">
        <f>IF(JR77=0," ",VLOOKUP(JR77,PROTOKOL!$A:$E,5,FALSE))</f>
        <v xml:space="preserve"> </v>
      </c>
      <c r="JW77" s="205" t="str">
        <f t="shared" si="101"/>
        <v xml:space="preserve"> </v>
      </c>
      <c r="JX77" s="169">
        <f t="shared" si="172"/>
        <v>0</v>
      </c>
      <c r="JY77" s="170" t="str">
        <f t="shared" si="173"/>
        <v xml:space="preserve"> </v>
      </c>
      <c r="KA77" s="166">
        <v>19</v>
      </c>
      <c r="KB77" s="225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",(VLOOKUP(KE77,PROTOKOL!$A$1:$E$27,2,FALSE))*KF77)</f>
        <v xml:space="preserve"> </v>
      </c>
      <c r="KH77" s="168" t="str">
        <f t="shared" si="130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174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",(VLOOKUP(KN77,PROTOKOL!$A$1:$E$27,2,FALSE))*KO77)</f>
        <v xml:space="preserve"> </v>
      </c>
      <c r="KQ77" s="168" t="str">
        <f t="shared" si="131"/>
        <v xml:space="preserve"> </v>
      </c>
      <c r="KR77" s="169" t="str">
        <f>IF(KN77=0," ",VLOOKUP(KN77,PROTOKOL!$A:$E,5,FALSE))</f>
        <v xml:space="preserve"> </v>
      </c>
      <c r="KS77" s="205" t="str">
        <f t="shared" si="102"/>
        <v xml:space="preserve"> </v>
      </c>
      <c r="KT77" s="169">
        <f t="shared" si="175"/>
        <v>0</v>
      </c>
      <c r="KU77" s="170" t="str">
        <f t="shared" si="176"/>
        <v xml:space="preserve"> </v>
      </c>
      <c r="KW77" s="166">
        <v>19</v>
      </c>
      <c r="KX77" s="225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",(VLOOKUP(LA77,PROTOKOL!$A$1:$E$27,2,FALSE))*LB77)</f>
        <v xml:space="preserve"> </v>
      </c>
      <c r="LD77" s="168" t="str">
        <f t="shared" si="132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177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",(VLOOKUP(LJ77,PROTOKOL!$A$1:$E$27,2,FALSE))*LK77)</f>
        <v xml:space="preserve"> </v>
      </c>
      <c r="LM77" s="168" t="str">
        <f t="shared" si="133"/>
        <v xml:space="preserve"> </v>
      </c>
      <c r="LN77" s="169" t="str">
        <f>IF(LJ77=0," ",VLOOKUP(LJ77,PROTOKOL!$A:$E,5,FALSE))</f>
        <v xml:space="preserve"> </v>
      </c>
      <c r="LO77" s="205" t="str">
        <f t="shared" si="103"/>
        <v xml:space="preserve"> </v>
      </c>
      <c r="LP77" s="169">
        <f t="shared" si="178"/>
        <v>0</v>
      </c>
      <c r="LQ77" s="170" t="str">
        <f t="shared" si="179"/>
        <v xml:space="preserve"> </v>
      </c>
    </row>
    <row r="78" spans="1:329" ht="13.8">
      <c r="A78" s="166">
        <v>19</v>
      </c>
      <c r="B78" s="226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",(VLOOKUP(E78,PROTOKOL!$A$1:$E$27,2,FALSE))*F78)</f>
        <v xml:space="preserve"> </v>
      </c>
      <c r="H78" s="168" t="str">
        <f t="shared" si="104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34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",(VLOOKUP(N78,PROTOKOL!$A$1:$E$27,2,FALSE))*O78)</f>
        <v xml:space="preserve"> </v>
      </c>
      <c r="Q78" s="168" t="str">
        <f t="shared" si="105"/>
        <v xml:space="preserve"> </v>
      </c>
      <c r="R78" s="169" t="str">
        <f>IF(N78=0," ",VLOOKUP(N78,PROTOKOL!$A:$E,5,FALSE))</f>
        <v xml:space="preserve"> </v>
      </c>
      <c r="S78" s="205" t="str">
        <f t="shared" si="135"/>
        <v xml:space="preserve"> </v>
      </c>
      <c r="T78" s="169">
        <f t="shared" si="136"/>
        <v>0</v>
      </c>
      <c r="U78" s="170" t="str">
        <f t="shared" si="137"/>
        <v xml:space="preserve"> </v>
      </c>
      <c r="W78" s="166">
        <v>19</v>
      </c>
      <c r="X78" s="226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",(VLOOKUP(AA78,PROTOKOL!$A$1:$E$27,2,FALSE))*AB78)</f>
        <v xml:space="preserve"> </v>
      </c>
      <c r="AD78" s="168" t="str">
        <f t="shared" si="106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38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",(VLOOKUP(AJ78,PROTOKOL!$A$1:$E$27,2,FALSE))*AK78)</f>
        <v xml:space="preserve"> </v>
      </c>
      <c r="AM78" s="168" t="str">
        <f t="shared" si="107"/>
        <v xml:space="preserve"> </v>
      </c>
      <c r="AN78" s="169" t="str">
        <f>IF(AJ78=0," ",VLOOKUP(AJ78,PROTOKOL!$A:$E,5,FALSE))</f>
        <v xml:space="preserve"> </v>
      </c>
      <c r="AO78" s="205" t="str">
        <f t="shared" si="90"/>
        <v xml:space="preserve"> </v>
      </c>
      <c r="AP78" s="169">
        <f t="shared" si="139"/>
        <v>0</v>
      </c>
      <c r="AQ78" s="170" t="str">
        <f t="shared" si="140"/>
        <v xml:space="preserve"> </v>
      </c>
      <c r="AS78" s="166">
        <v>19</v>
      </c>
      <c r="AT78" s="226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",(VLOOKUP(AW78,PROTOKOL!$A$1:$E$27,2,FALSE))*AX78)</f>
        <v xml:space="preserve"> </v>
      </c>
      <c r="AZ78" s="168" t="str">
        <f t="shared" si="108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41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",(VLOOKUP(BF78,PROTOKOL!$A$1:$E$27,2,FALSE))*BG78)</f>
        <v xml:space="preserve"> </v>
      </c>
      <c r="BI78" s="168" t="str">
        <f t="shared" si="109"/>
        <v xml:space="preserve"> </v>
      </c>
      <c r="BJ78" s="169" t="str">
        <f>IF(BF78=0," ",VLOOKUP(BF78,PROTOKOL!$A:$E,5,FALSE))</f>
        <v xml:space="preserve"> </v>
      </c>
      <c r="BK78" s="205" t="str">
        <f t="shared" si="91"/>
        <v xml:space="preserve"> </v>
      </c>
      <c r="BL78" s="169">
        <f t="shared" si="142"/>
        <v>0</v>
      </c>
      <c r="BM78" s="170" t="str">
        <f t="shared" si="143"/>
        <v xml:space="preserve"> </v>
      </c>
      <c r="BO78" s="166">
        <v>19</v>
      </c>
      <c r="BP78" s="226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",(VLOOKUP(BS78,PROTOKOL!$A$1:$E$27,2,FALSE))*BT78)</f>
        <v xml:space="preserve"> </v>
      </c>
      <c r="BV78" s="168" t="str">
        <f t="shared" si="110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44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",(VLOOKUP(CB78,PROTOKOL!$A$1:$E$27,2,FALSE))*CC78)</f>
        <v xml:space="preserve"> </v>
      </c>
      <c r="CE78" s="168" t="str">
        <f t="shared" si="111"/>
        <v xml:space="preserve"> </v>
      </c>
      <c r="CF78" s="169" t="str">
        <f>IF(CB78=0," ",VLOOKUP(CB78,PROTOKOL!$A:$E,5,FALSE))</f>
        <v xml:space="preserve"> </v>
      </c>
      <c r="CG78" s="205" t="str">
        <f t="shared" si="92"/>
        <v xml:space="preserve"> </v>
      </c>
      <c r="CH78" s="169">
        <f t="shared" si="145"/>
        <v>0</v>
      </c>
      <c r="CI78" s="170" t="str">
        <f t="shared" si="146"/>
        <v xml:space="preserve"> </v>
      </c>
      <c r="CK78" s="166">
        <v>19</v>
      </c>
      <c r="CL78" s="226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",(VLOOKUP(CO78,PROTOKOL!$A$1:$E$27,2,FALSE))*CP78)</f>
        <v xml:space="preserve"> </v>
      </c>
      <c r="CR78" s="168" t="str">
        <f t="shared" si="112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47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",(VLOOKUP(CX78,PROTOKOL!$A$1:$E$27,2,FALSE))*CY78)</f>
        <v xml:space="preserve"> </v>
      </c>
      <c r="DA78" s="168" t="str">
        <f t="shared" si="113"/>
        <v xml:space="preserve"> </v>
      </c>
      <c r="DB78" s="169" t="str">
        <f>IF(CX78=0," ",VLOOKUP(CX78,PROTOKOL!$A:$E,5,FALSE))</f>
        <v xml:space="preserve"> </v>
      </c>
      <c r="DC78" s="205" t="str">
        <f t="shared" si="93"/>
        <v xml:space="preserve"> </v>
      </c>
      <c r="DD78" s="169">
        <f t="shared" si="148"/>
        <v>0</v>
      </c>
      <c r="DE78" s="170" t="str">
        <f t="shared" si="149"/>
        <v xml:space="preserve"> </v>
      </c>
      <c r="DG78" s="166">
        <v>19</v>
      </c>
      <c r="DH78" s="226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",(VLOOKUP(DK78,PROTOKOL!$A$1:$E$27,2,FALSE))*DL78)</f>
        <v xml:space="preserve"> </v>
      </c>
      <c r="DN78" s="168" t="str">
        <f t="shared" si="114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50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",(VLOOKUP(DT78,PROTOKOL!$A$1:$E$27,2,FALSE))*DU78)</f>
        <v xml:space="preserve"> </v>
      </c>
      <c r="DW78" s="168" t="str">
        <f t="shared" si="115"/>
        <v xml:space="preserve"> </v>
      </c>
      <c r="DX78" s="169" t="str">
        <f>IF(DT78=0," ",VLOOKUP(DT78,PROTOKOL!$A:$E,5,FALSE))</f>
        <v xml:space="preserve"> </v>
      </c>
      <c r="DY78" s="205" t="str">
        <f t="shared" si="94"/>
        <v xml:space="preserve"> </v>
      </c>
      <c r="DZ78" s="169">
        <f t="shared" si="151"/>
        <v>0</v>
      </c>
      <c r="EA78" s="170" t="str">
        <f t="shared" si="152"/>
        <v xml:space="preserve"> </v>
      </c>
      <c r="EC78" s="166">
        <v>19</v>
      </c>
      <c r="ED78" s="226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",(VLOOKUP(EG78,PROTOKOL!$A$1:$E$27,2,FALSE))*EH78)</f>
        <v xml:space="preserve"> </v>
      </c>
      <c r="EJ78" s="168" t="str">
        <f t="shared" si="116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53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",(VLOOKUP(EP78,PROTOKOL!$A$1:$E$27,2,FALSE))*EQ78)</f>
        <v xml:space="preserve"> </v>
      </c>
      <c r="ES78" s="168" t="str">
        <f t="shared" si="117"/>
        <v xml:space="preserve"> </v>
      </c>
      <c r="ET78" s="169" t="str">
        <f>IF(EP78=0," ",VLOOKUP(EP78,PROTOKOL!$A:$E,5,FALSE))</f>
        <v xml:space="preserve"> </v>
      </c>
      <c r="EU78" s="205" t="str">
        <f t="shared" si="95"/>
        <v xml:space="preserve"> </v>
      </c>
      <c r="EV78" s="169">
        <f t="shared" si="154"/>
        <v>0</v>
      </c>
      <c r="EW78" s="170" t="str">
        <f t="shared" si="155"/>
        <v xml:space="preserve"> </v>
      </c>
      <c r="EY78" s="166">
        <v>19</v>
      </c>
      <c r="EZ78" s="226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",(VLOOKUP(FC78,PROTOKOL!$A$1:$E$27,2,FALSE))*FD78)</f>
        <v xml:space="preserve"> </v>
      </c>
      <c r="FF78" s="168" t="str">
        <f t="shared" si="118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156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",(VLOOKUP(FL78,PROTOKOL!$A$1:$E$27,2,FALSE))*FM78)</f>
        <v xml:space="preserve"> </v>
      </c>
      <c r="FO78" s="168" t="str">
        <f t="shared" si="119"/>
        <v xml:space="preserve"> </v>
      </c>
      <c r="FP78" s="169" t="str">
        <f>IF(FL78=0," ",VLOOKUP(FL78,PROTOKOL!$A:$E,5,FALSE))</f>
        <v xml:space="preserve"> </v>
      </c>
      <c r="FQ78" s="205" t="str">
        <f t="shared" si="96"/>
        <v xml:space="preserve"> </v>
      </c>
      <c r="FR78" s="169">
        <f t="shared" si="157"/>
        <v>0</v>
      </c>
      <c r="FS78" s="170" t="str">
        <f t="shared" si="158"/>
        <v xml:space="preserve"> </v>
      </c>
      <c r="FU78" s="166">
        <v>19</v>
      </c>
      <c r="FV78" s="226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",(VLOOKUP(FY78,PROTOKOL!$A$1:$E$27,2,FALSE))*FZ78)</f>
        <v xml:space="preserve"> </v>
      </c>
      <c r="GB78" s="168" t="str">
        <f t="shared" si="120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159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",(VLOOKUP(GH78,PROTOKOL!$A$1:$E$27,2,FALSE))*GI78)</f>
        <v xml:space="preserve"> </v>
      </c>
      <c r="GK78" s="168" t="str">
        <f t="shared" si="121"/>
        <v xml:space="preserve"> </v>
      </c>
      <c r="GL78" s="169" t="str">
        <f>IF(GH78=0," ",VLOOKUP(GH78,PROTOKOL!$A:$E,5,FALSE))</f>
        <v xml:space="preserve"> </v>
      </c>
      <c r="GM78" s="205" t="str">
        <f t="shared" si="97"/>
        <v xml:space="preserve"> </v>
      </c>
      <c r="GN78" s="169">
        <f t="shared" si="160"/>
        <v>0</v>
      </c>
      <c r="GO78" s="170" t="str">
        <f t="shared" si="161"/>
        <v xml:space="preserve"> </v>
      </c>
      <c r="GQ78" s="166">
        <v>19</v>
      </c>
      <c r="GR78" s="226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",(VLOOKUP(GU78,PROTOKOL!$A$1:$E$27,2,FALSE))*GV78)</f>
        <v xml:space="preserve"> </v>
      </c>
      <c r="GX78" s="168" t="str">
        <f t="shared" si="122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162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",(VLOOKUP(HD78,PROTOKOL!$A$1:$E$27,2,FALSE))*HE78)</f>
        <v xml:space="preserve"> </v>
      </c>
      <c r="HG78" s="168" t="str">
        <f t="shared" si="123"/>
        <v xml:space="preserve"> </v>
      </c>
      <c r="HH78" s="169" t="str">
        <f>IF(HD78=0," ",VLOOKUP(HD78,PROTOKOL!$A:$E,5,FALSE))</f>
        <v xml:space="preserve"> </v>
      </c>
      <c r="HI78" s="205" t="str">
        <f t="shared" si="98"/>
        <v xml:space="preserve"> </v>
      </c>
      <c r="HJ78" s="169">
        <f t="shared" si="163"/>
        <v>0</v>
      </c>
      <c r="HK78" s="170" t="str">
        <f t="shared" si="164"/>
        <v xml:space="preserve"> </v>
      </c>
      <c r="HM78" s="166">
        <v>19</v>
      </c>
      <c r="HN78" s="226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",(VLOOKUP(HQ78,PROTOKOL!$A$1:$E$27,2,FALSE))*HR78)</f>
        <v xml:space="preserve"> </v>
      </c>
      <c r="HT78" s="168" t="str">
        <f t="shared" si="124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165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",(VLOOKUP(HZ78,PROTOKOL!$A$1:$E$27,2,FALSE))*IA78)</f>
        <v xml:space="preserve"> </v>
      </c>
      <c r="IC78" s="168" t="str">
        <f t="shared" si="125"/>
        <v xml:space="preserve"> </v>
      </c>
      <c r="ID78" s="169" t="str">
        <f>IF(HZ78=0," ",VLOOKUP(HZ78,PROTOKOL!$A:$E,5,FALSE))</f>
        <v xml:space="preserve"> </v>
      </c>
      <c r="IE78" s="205" t="str">
        <f t="shared" si="99"/>
        <v xml:space="preserve"> </v>
      </c>
      <c r="IF78" s="169">
        <f t="shared" si="166"/>
        <v>0</v>
      </c>
      <c r="IG78" s="170" t="str">
        <f t="shared" si="167"/>
        <v xml:space="preserve"> </v>
      </c>
      <c r="II78" s="166">
        <v>19</v>
      </c>
      <c r="IJ78" s="226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",(VLOOKUP(IM78,PROTOKOL!$A$1:$E$27,2,FALSE))*IN78)</f>
        <v xml:space="preserve"> </v>
      </c>
      <c r="IP78" s="168" t="str">
        <f t="shared" si="126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168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",(VLOOKUP(IV78,PROTOKOL!$A$1:$E$27,2,FALSE))*IW78)</f>
        <v xml:space="preserve"> </v>
      </c>
      <c r="IY78" s="168" t="str">
        <f t="shared" si="127"/>
        <v xml:space="preserve"> </v>
      </c>
      <c r="IZ78" s="169" t="str">
        <f>IF(IV78=0," ",VLOOKUP(IV78,PROTOKOL!$A:$E,5,FALSE))</f>
        <v xml:space="preserve"> </v>
      </c>
      <c r="JA78" s="205" t="str">
        <f t="shared" si="100"/>
        <v xml:space="preserve"> </v>
      </c>
      <c r="JB78" s="169">
        <f t="shared" si="169"/>
        <v>0</v>
      </c>
      <c r="JC78" s="170" t="str">
        <f t="shared" si="170"/>
        <v xml:space="preserve"> </v>
      </c>
      <c r="JE78" s="166">
        <v>19</v>
      </c>
      <c r="JF78" s="226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",(VLOOKUP(JI78,PROTOKOL!$A$1:$E$27,2,FALSE))*JJ78)</f>
        <v xml:space="preserve"> </v>
      </c>
      <c r="JL78" s="168" t="str">
        <f t="shared" si="128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171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",(VLOOKUP(JR78,PROTOKOL!$A$1:$E$27,2,FALSE))*JS78)</f>
        <v xml:space="preserve"> </v>
      </c>
      <c r="JU78" s="168" t="str">
        <f t="shared" si="129"/>
        <v xml:space="preserve"> </v>
      </c>
      <c r="JV78" s="169" t="str">
        <f>IF(JR78=0," ",VLOOKUP(JR78,PROTOKOL!$A:$E,5,FALSE))</f>
        <v xml:space="preserve"> </v>
      </c>
      <c r="JW78" s="205" t="str">
        <f t="shared" si="101"/>
        <v xml:space="preserve"> </v>
      </c>
      <c r="JX78" s="169">
        <f t="shared" si="172"/>
        <v>0</v>
      </c>
      <c r="JY78" s="170" t="str">
        <f t="shared" si="173"/>
        <v xml:space="preserve"> </v>
      </c>
      <c r="KA78" s="166">
        <v>19</v>
      </c>
      <c r="KB78" s="226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",(VLOOKUP(KE78,PROTOKOL!$A$1:$E$27,2,FALSE))*KF78)</f>
        <v xml:space="preserve"> </v>
      </c>
      <c r="KH78" s="168" t="str">
        <f t="shared" si="130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174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",(VLOOKUP(KN78,PROTOKOL!$A$1:$E$27,2,FALSE))*KO78)</f>
        <v xml:space="preserve"> </v>
      </c>
      <c r="KQ78" s="168" t="str">
        <f t="shared" si="131"/>
        <v xml:space="preserve"> </v>
      </c>
      <c r="KR78" s="169" t="str">
        <f>IF(KN78=0," ",VLOOKUP(KN78,PROTOKOL!$A:$E,5,FALSE))</f>
        <v xml:space="preserve"> </v>
      </c>
      <c r="KS78" s="205" t="str">
        <f t="shared" si="102"/>
        <v xml:space="preserve"> </v>
      </c>
      <c r="KT78" s="169">
        <f t="shared" si="175"/>
        <v>0</v>
      </c>
      <c r="KU78" s="170" t="str">
        <f t="shared" si="176"/>
        <v xml:space="preserve"> </v>
      </c>
      <c r="KW78" s="166">
        <v>19</v>
      </c>
      <c r="KX78" s="226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",(VLOOKUP(LA78,PROTOKOL!$A$1:$E$27,2,FALSE))*LB78)</f>
        <v xml:space="preserve"> </v>
      </c>
      <c r="LD78" s="168" t="str">
        <f t="shared" si="132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177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",(VLOOKUP(LJ78,PROTOKOL!$A$1:$E$27,2,FALSE))*LK78)</f>
        <v xml:space="preserve"> </v>
      </c>
      <c r="LM78" s="168" t="str">
        <f t="shared" si="133"/>
        <v xml:space="preserve"> </v>
      </c>
      <c r="LN78" s="169" t="str">
        <f>IF(LJ78=0," ",VLOOKUP(LJ78,PROTOKOL!$A:$E,5,FALSE))</f>
        <v xml:space="preserve"> </v>
      </c>
      <c r="LO78" s="205" t="str">
        <f t="shared" si="103"/>
        <v xml:space="preserve"> </v>
      </c>
      <c r="LP78" s="169">
        <f t="shared" si="178"/>
        <v>0</v>
      </c>
      <c r="LQ78" s="170" t="str">
        <f t="shared" si="179"/>
        <v xml:space="preserve"> </v>
      </c>
    </row>
    <row r="79" spans="1:329" ht="13.8">
      <c r="A79" s="166">
        <v>19</v>
      </c>
      <c r="B79" s="227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",(VLOOKUP(E79,PROTOKOL!$A$1:$E$27,2,FALSE))*F79)</f>
        <v xml:space="preserve"> </v>
      </c>
      <c r="H79" s="168" t="str">
        <f t="shared" si="104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34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",(VLOOKUP(N79,PROTOKOL!$A$1:$E$27,2,FALSE))*O79)</f>
        <v xml:space="preserve"> </v>
      </c>
      <c r="Q79" s="168" t="str">
        <f t="shared" si="105"/>
        <v xml:space="preserve"> </v>
      </c>
      <c r="R79" s="169" t="str">
        <f>IF(N79=0," ",VLOOKUP(N79,PROTOKOL!$A:$E,5,FALSE))</f>
        <v xml:space="preserve"> </v>
      </c>
      <c r="S79" s="205" t="str">
        <f t="shared" si="135"/>
        <v xml:space="preserve"> </v>
      </c>
      <c r="T79" s="169">
        <f t="shared" si="136"/>
        <v>0</v>
      </c>
      <c r="U79" s="170" t="str">
        <f t="shared" si="137"/>
        <v xml:space="preserve"> </v>
      </c>
      <c r="W79" s="166">
        <v>19</v>
      </c>
      <c r="X79" s="227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",(VLOOKUP(AA79,PROTOKOL!$A$1:$E$27,2,FALSE))*AB79)</f>
        <v xml:space="preserve"> </v>
      </c>
      <c r="AD79" s="168" t="str">
        <f t="shared" si="106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38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",(VLOOKUP(AJ79,PROTOKOL!$A$1:$E$27,2,FALSE))*AK79)</f>
        <v xml:space="preserve"> </v>
      </c>
      <c r="AM79" s="168" t="str">
        <f t="shared" si="107"/>
        <v xml:space="preserve"> </v>
      </c>
      <c r="AN79" s="169" t="str">
        <f>IF(AJ79=0," ",VLOOKUP(AJ79,PROTOKOL!$A:$E,5,FALSE))</f>
        <v xml:space="preserve"> </v>
      </c>
      <c r="AO79" s="205" t="str">
        <f t="shared" si="90"/>
        <v xml:space="preserve"> </v>
      </c>
      <c r="AP79" s="169">
        <f t="shared" si="139"/>
        <v>0</v>
      </c>
      <c r="AQ79" s="170" t="str">
        <f t="shared" si="140"/>
        <v xml:space="preserve"> </v>
      </c>
      <c r="AS79" s="166">
        <v>19</v>
      </c>
      <c r="AT79" s="227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",(VLOOKUP(AW79,PROTOKOL!$A$1:$E$27,2,FALSE))*AX79)</f>
        <v xml:space="preserve"> </v>
      </c>
      <c r="AZ79" s="168" t="str">
        <f t="shared" si="108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41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",(VLOOKUP(BF79,PROTOKOL!$A$1:$E$27,2,FALSE))*BG79)</f>
        <v xml:space="preserve"> </v>
      </c>
      <c r="BI79" s="168" t="str">
        <f t="shared" si="109"/>
        <v xml:space="preserve"> </v>
      </c>
      <c r="BJ79" s="169" t="str">
        <f>IF(BF79=0," ",VLOOKUP(BF79,PROTOKOL!$A:$E,5,FALSE))</f>
        <v xml:space="preserve"> </v>
      </c>
      <c r="BK79" s="205" t="str">
        <f t="shared" si="91"/>
        <v xml:space="preserve"> </v>
      </c>
      <c r="BL79" s="169">
        <f t="shared" si="142"/>
        <v>0</v>
      </c>
      <c r="BM79" s="170" t="str">
        <f t="shared" si="143"/>
        <v xml:space="preserve"> </v>
      </c>
      <c r="BO79" s="166">
        <v>19</v>
      </c>
      <c r="BP79" s="227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",(VLOOKUP(BS79,PROTOKOL!$A$1:$E$27,2,FALSE))*BT79)</f>
        <v xml:space="preserve"> </v>
      </c>
      <c r="BV79" s="168" t="str">
        <f t="shared" si="110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44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",(VLOOKUP(CB79,PROTOKOL!$A$1:$E$27,2,FALSE))*CC79)</f>
        <v xml:space="preserve"> </v>
      </c>
      <c r="CE79" s="168" t="str">
        <f t="shared" si="111"/>
        <v xml:space="preserve"> </v>
      </c>
      <c r="CF79" s="169" t="str">
        <f>IF(CB79=0," ",VLOOKUP(CB79,PROTOKOL!$A:$E,5,FALSE))</f>
        <v xml:space="preserve"> </v>
      </c>
      <c r="CG79" s="205" t="str">
        <f t="shared" si="92"/>
        <v xml:space="preserve"> </v>
      </c>
      <c r="CH79" s="169">
        <f t="shared" si="145"/>
        <v>0</v>
      </c>
      <c r="CI79" s="170" t="str">
        <f t="shared" si="146"/>
        <v xml:space="preserve"> </v>
      </c>
      <c r="CK79" s="166">
        <v>19</v>
      </c>
      <c r="CL79" s="227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",(VLOOKUP(CO79,PROTOKOL!$A$1:$E$27,2,FALSE))*CP79)</f>
        <v xml:space="preserve"> </v>
      </c>
      <c r="CR79" s="168" t="str">
        <f t="shared" si="112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47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",(VLOOKUP(CX79,PROTOKOL!$A$1:$E$27,2,FALSE))*CY79)</f>
        <v xml:space="preserve"> </v>
      </c>
      <c r="DA79" s="168" t="str">
        <f t="shared" si="113"/>
        <v xml:space="preserve"> </v>
      </c>
      <c r="DB79" s="169" t="str">
        <f>IF(CX79=0," ",VLOOKUP(CX79,PROTOKOL!$A:$E,5,FALSE))</f>
        <v xml:space="preserve"> </v>
      </c>
      <c r="DC79" s="205" t="str">
        <f t="shared" si="93"/>
        <v xml:space="preserve"> </v>
      </c>
      <c r="DD79" s="169">
        <f t="shared" si="148"/>
        <v>0</v>
      </c>
      <c r="DE79" s="170" t="str">
        <f t="shared" si="149"/>
        <v xml:space="preserve"> </v>
      </c>
      <c r="DG79" s="166">
        <v>19</v>
      </c>
      <c r="DH79" s="227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",(VLOOKUP(DK79,PROTOKOL!$A$1:$E$27,2,FALSE))*DL79)</f>
        <v xml:space="preserve"> </v>
      </c>
      <c r="DN79" s="168" t="str">
        <f t="shared" si="114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50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",(VLOOKUP(DT79,PROTOKOL!$A$1:$E$27,2,FALSE))*DU79)</f>
        <v xml:space="preserve"> </v>
      </c>
      <c r="DW79" s="168" t="str">
        <f t="shared" si="115"/>
        <v xml:space="preserve"> </v>
      </c>
      <c r="DX79" s="169" t="str">
        <f>IF(DT79=0," ",VLOOKUP(DT79,PROTOKOL!$A:$E,5,FALSE))</f>
        <v xml:space="preserve"> </v>
      </c>
      <c r="DY79" s="205" t="str">
        <f t="shared" si="94"/>
        <v xml:space="preserve"> </v>
      </c>
      <c r="DZ79" s="169">
        <f t="shared" si="151"/>
        <v>0</v>
      </c>
      <c r="EA79" s="170" t="str">
        <f t="shared" si="152"/>
        <v xml:space="preserve"> </v>
      </c>
      <c r="EC79" s="166">
        <v>19</v>
      </c>
      <c r="ED79" s="227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",(VLOOKUP(EG79,PROTOKOL!$A$1:$E$27,2,FALSE))*EH79)</f>
        <v xml:space="preserve"> </v>
      </c>
      <c r="EJ79" s="168" t="str">
        <f t="shared" si="116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53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",(VLOOKUP(EP79,PROTOKOL!$A$1:$E$27,2,FALSE))*EQ79)</f>
        <v xml:space="preserve"> </v>
      </c>
      <c r="ES79" s="168" t="str">
        <f t="shared" si="117"/>
        <v xml:space="preserve"> </v>
      </c>
      <c r="ET79" s="169" t="str">
        <f>IF(EP79=0," ",VLOOKUP(EP79,PROTOKOL!$A:$E,5,FALSE))</f>
        <v xml:space="preserve"> </v>
      </c>
      <c r="EU79" s="205" t="str">
        <f t="shared" si="95"/>
        <v xml:space="preserve"> </v>
      </c>
      <c r="EV79" s="169">
        <f t="shared" si="154"/>
        <v>0</v>
      </c>
      <c r="EW79" s="170" t="str">
        <f t="shared" si="155"/>
        <v xml:space="preserve"> </v>
      </c>
      <c r="EY79" s="166">
        <v>19</v>
      </c>
      <c r="EZ79" s="227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",(VLOOKUP(FC79,PROTOKOL!$A$1:$E$27,2,FALSE))*FD79)</f>
        <v xml:space="preserve"> </v>
      </c>
      <c r="FF79" s="168" t="str">
        <f t="shared" si="118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156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",(VLOOKUP(FL79,PROTOKOL!$A$1:$E$27,2,FALSE))*FM79)</f>
        <v xml:space="preserve"> </v>
      </c>
      <c r="FO79" s="168" t="str">
        <f t="shared" si="119"/>
        <v xml:space="preserve"> </v>
      </c>
      <c r="FP79" s="169" t="str">
        <f>IF(FL79=0," ",VLOOKUP(FL79,PROTOKOL!$A:$E,5,FALSE))</f>
        <v xml:space="preserve"> </v>
      </c>
      <c r="FQ79" s="205" t="str">
        <f t="shared" si="96"/>
        <v xml:space="preserve"> </v>
      </c>
      <c r="FR79" s="169">
        <f t="shared" si="157"/>
        <v>0</v>
      </c>
      <c r="FS79" s="170" t="str">
        <f t="shared" si="158"/>
        <v xml:space="preserve"> </v>
      </c>
      <c r="FU79" s="166">
        <v>19</v>
      </c>
      <c r="FV79" s="227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",(VLOOKUP(FY79,PROTOKOL!$A$1:$E$27,2,FALSE))*FZ79)</f>
        <v xml:space="preserve"> </v>
      </c>
      <c r="GB79" s="168" t="str">
        <f t="shared" si="120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159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",(VLOOKUP(GH79,PROTOKOL!$A$1:$E$27,2,FALSE))*GI79)</f>
        <v xml:space="preserve"> </v>
      </c>
      <c r="GK79" s="168" t="str">
        <f t="shared" si="121"/>
        <v xml:space="preserve"> </v>
      </c>
      <c r="GL79" s="169" t="str">
        <f>IF(GH79=0," ",VLOOKUP(GH79,PROTOKOL!$A:$E,5,FALSE))</f>
        <v xml:space="preserve"> </v>
      </c>
      <c r="GM79" s="205" t="str">
        <f t="shared" si="97"/>
        <v xml:space="preserve"> </v>
      </c>
      <c r="GN79" s="169">
        <f t="shared" si="160"/>
        <v>0</v>
      </c>
      <c r="GO79" s="170" t="str">
        <f t="shared" si="161"/>
        <v xml:space="preserve"> </v>
      </c>
      <c r="GQ79" s="166">
        <v>19</v>
      </c>
      <c r="GR79" s="227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",(VLOOKUP(GU79,PROTOKOL!$A$1:$E$27,2,FALSE))*GV79)</f>
        <v xml:space="preserve"> </v>
      </c>
      <c r="GX79" s="168" t="str">
        <f t="shared" si="122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162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",(VLOOKUP(HD79,PROTOKOL!$A$1:$E$27,2,FALSE))*HE79)</f>
        <v xml:space="preserve"> </v>
      </c>
      <c r="HG79" s="168" t="str">
        <f t="shared" si="123"/>
        <v xml:space="preserve"> </v>
      </c>
      <c r="HH79" s="169" t="str">
        <f>IF(HD79=0," ",VLOOKUP(HD79,PROTOKOL!$A:$E,5,FALSE))</f>
        <v xml:space="preserve"> </v>
      </c>
      <c r="HI79" s="205" t="str">
        <f t="shared" si="98"/>
        <v xml:space="preserve"> </v>
      </c>
      <c r="HJ79" s="169">
        <f t="shared" si="163"/>
        <v>0</v>
      </c>
      <c r="HK79" s="170" t="str">
        <f t="shared" si="164"/>
        <v xml:space="preserve"> </v>
      </c>
      <c r="HM79" s="166">
        <v>19</v>
      </c>
      <c r="HN79" s="227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",(VLOOKUP(HQ79,PROTOKOL!$A$1:$E$27,2,FALSE))*HR79)</f>
        <v xml:space="preserve"> </v>
      </c>
      <c r="HT79" s="168" t="str">
        <f t="shared" si="124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165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",(VLOOKUP(HZ79,PROTOKOL!$A$1:$E$27,2,FALSE))*IA79)</f>
        <v xml:space="preserve"> </v>
      </c>
      <c r="IC79" s="168" t="str">
        <f t="shared" si="125"/>
        <v xml:space="preserve"> </v>
      </c>
      <c r="ID79" s="169" t="str">
        <f>IF(HZ79=0," ",VLOOKUP(HZ79,PROTOKOL!$A:$E,5,FALSE))</f>
        <v xml:space="preserve"> </v>
      </c>
      <c r="IE79" s="205" t="str">
        <f t="shared" si="99"/>
        <v xml:space="preserve"> </v>
      </c>
      <c r="IF79" s="169">
        <f t="shared" si="166"/>
        <v>0</v>
      </c>
      <c r="IG79" s="170" t="str">
        <f t="shared" si="167"/>
        <v xml:space="preserve"> </v>
      </c>
      <c r="II79" s="166">
        <v>19</v>
      </c>
      <c r="IJ79" s="227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",(VLOOKUP(IM79,PROTOKOL!$A$1:$E$27,2,FALSE))*IN79)</f>
        <v xml:space="preserve"> </v>
      </c>
      <c r="IP79" s="168" t="str">
        <f t="shared" si="126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168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",(VLOOKUP(IV79,PROTOKOL!$A$1:$E$27,2,FALSE))*IW79)</f>
        <v xml:space="preserve"> </v>
      </c>
      <c r="IY79" s="168" t="str">
        <f t="shared" si="127"/>
        <v xml:space="preserve"> </v>
      </c>
      <c r="IZ79" s="169" t="str">
        <f>IF(IV79=0," ",VLOOKUP(IV79,PROTOKOL!$A:$E,5,FALSE))</f>
        <v xml:space="preserve"> </v>
      </c>
      <c r="JA79" s="205" t="str">
        <f t="shared" si="100"/>
        <v xml:space="preserve"> </v>
      </c>
      <c r="JB79" s="169">
        <f t="shared" si="169"/>
        <v>0</v>
      </c>
      <c r="JC79" s="170" t="str">
        <f t="shared" si="170"/>
        <v xml:space="preserve"> </v>
      </c>
      <c r="JE79" s="166">
        <v>19</v>
      </c>
      <c r="JF79" s="227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",(VLOOKUP(JI79,PROTOKOL!$A$1:$E$27,2,FALSE))*JJ79)</f>
        <v xml:space="preserve"> </v>
      </c>
      <c r="JL79" s="168" t="str">
        <f t="shared" si="128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171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",(VLOOKUP(JR79,PROTOKOL!$A$1:$E$27,2,FALSE))*JS79)</f>
        <v xml:space="preserve"> </v>
      </c>
      <c r="JU79" s="168" t="str">
        <f t="shared" si="129"/>
        <v xml:space="preserve"> </v>
      </c>
      <c r="JV79" s="169" t="str">
        <f>IF(JR79=0," ",VLOOKUP(JR79,PROTOKOL!$A:$E,5,FALSE))</f>
        <v xml:space="preserve"> </v>
      </c>
      <c r="JW79" s="205" t="str">
        <f t="shared" si="101"/>
        <v xml:space="preserve"> </v>
      </c>
      <c r="JX79" s="169">
        <f t="shared" si="172"/>
        <v>0</v>
      </c>
      <c r="JY79" s="170" t="str">
        <f t="shared" si="173"/>
        <v xml:space="preserve"> </v>
      </c>
      <c r="KA79" s="166">
        <v>19</v>
      </c>
      <c r="KB79" s="227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",(VLOOKUP(KE79,PROTOKOL!$A$1:$E$27,2,FALSE))*KF79)</f>
        <v xml:space="preserve"> </v>
      </c>
      <c r="KH79" s="168" t="str">
        <f t="shared" si="130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174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",(VLOOKUP(KN79,PROTOKOL!$A$1:$E$27,2,FALSE))*KO79)</f>
        <v xml:space="preserve"> </v>
      </c>
      <c r="KQ79" s="168" t="str">
        <f t="shared" si="131"/>
        <v xml:space="preserve"> </v>
      </c>
      <c r="KR79" s="169" t="str">
        <f>IF(KN79=0," ",VLOOKUP(KN79,PROTOKOL!$A:$E,5,FALSE))</f>
        <v xml:space="preserve"> </v>
      </c>
      <c r="KS79" s="205" t="str">
        <f t="shared" si="102"/>
        <v xml:space="preserve"> </v>
      </c>
      <c r="KT79" s="169">
        <f t="shared" si="175"/>
        <v>0</v>
      </c>
      <c r="KU79" s="170" t="str">
        <f t="shared" si="176"/>
        <v xml:space="preserve"> </v>
      </c>
      <c r="KW79" s="166">
        <v>19</v>
      </c>
      <c r="KX79" s="227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",(VLOOKUP(LA79,PROTOKOL!$A$1:$E$27,2,FALSE))*LB79)</f>
        <v xml:space="preserve"> </v>
      </c>
      <c r="LD79" s="168" t="str">
        <f t="shared" si="132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177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",(VLOOKUP(LJ79,PROTOKOL!$A$1:$E$27,2,FALSE))*LK79)</f>
        <v xml:space="preserve"> </v>
      </c>
      <c r="LM79" s="168" t="str">
        <f t="shared" si="133"/>
        <v xml:space="preserve"> </v>
      </c>
      <c r="LN79" s="169" t="str">
        <f>IF(LJ79=0," ",VLOOKUP(LJ79,PROTOKOL!$A:$E,5,FALSE))</f>
        <v xml:space="preserve"> </v>
      </c>
      <c r="LO79" s="205" t="str">
        <f t="shared" si="103"/>
        <v xml:space="preserve"> </v>
      </c>
      <c r="LP79" s="169">
        <f t="shared" si="178"/>
        <v>0</v>
      </c>
      <c r="LQ79" s="170" t="str">
        <f t="shared" si="179"/>
        <v xml:space="preserve"> </v>
      </c>
    </row>
    <row r="80" spans="1:329" ht="13.8">
      <c r="A80" s="166">
        <v>20</v>
      </c>
      <c r="B80" s="225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",(VLOOKUP(E80,PROTOKOL!$A$1:$E$27,2,FALSE))*F80)</f>
        <v xml:space="preserve"> </v>
      </c>
      <c r="H80" s="168" t="str">
        <f t="shared" si="104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34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",(VLOOKUP(N80,PROTOKOL!$A$1:$E$27,2,FALSE))*O80)</f>
        <v xml:space="preserve"> </v>
      </c>
      <c r="Q80" s="168" t="str">
        <f t="shared" si="105"/>
        <v xml:space="preserve"> </v>
      </c>
      <c r="R80" s="169" t="str">
        <f>IF(N80=0," ",VLOOKUP(N80,PROTOKOL!$A:$E,5,FALSE))</f>
        <v xml:space="preserve"> </v>
      </c>
      <c r="S80" s="205" t="str">
        <f t="shared" si="135"/>
        <v xml:space="preserve"> </v>
      </c>
      <c r="T80" s="169">
        <f t="shared" si="136"/>
        <v>0</v>
      </c>
      <c r="U80" s="170" t="str">
        <f t="shared" si="137"/>
        <v xml:space="preserve"> </v>
      </c>
      <c r="W80" s="166">
        <v>20</v>
      </c>
      <c r="X80" s="225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",(VLOOKUP(AA80,PROTOKOL!$A$1:$E$27,2,FALSE))*AB80)</f>
        <v xml:space="preserve"> </v>
      </c>
      <c r="AD80" s="168" t="str">
        <f t="shared" si="106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38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",(VLOOKUP(AJ80,PROTOKOL!$A$1:$E$27,2,FALSE))*AK80)</f>
        <v xml:space="preserve"> </v>
      </c>
      <c r="AM80" s="168" t="str">
        <f t="shared" si="107"/>
        <v xml:space="preserve"> </v>
      </c>
      <c r="AN80" s="169" t="str">
        <f>IF(AJ80=0," ",VLOOKUP(AJ80,PROTOKOL!$A:$E,5,FALSE))</f>
        <v xml:space="preserve"> </v>
      </c>
      <c r="AO80" s="205" t="str">
        <f t="shared" si="90"/>
        <v xml:space="preserve"> </v>
      </c>
      <c r="AP80" s="169">
        <f t="shared" si="139"/>
        <v>0</v>
      </c>
      <c r="AQ80" s="170" t="str">
        <f t="shared" si="140"/>
        <v xml:space="preserve"> </v>
      </c>
      <c r="AS80" s="166">
        <v>20</v>
      </c>
      <c r="AT80" s="225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",(VLOOKUP(AW80,PROTOKOL!$A$1:$E$27,2,FALSE))*AX80)</f>
        <v xml:space="preserve"> </v>
      </c>
      <c r="AZ80" s="168" t="str">
        <f t="shared" si="108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41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",(VLOOKUP(BF80,PROTOKOL!$A$1:$E$27,2,FALSE))*BG80)</f>
        <v xml:space="preserve"> </v>
      </c>
      <c r="BI80" s="168" t="str">
        <f t="shared" si="109"/>
        <v xml:space="preserve"> </v>
      </c>
      <c r="BJ80" s="169" t="str">
        <f>IF(BF80=0," ",VLOOKUP(BF80,PROTOKOL!$A:$E,5,FALSE))</f>
        <v xml:space="preserve"> </v>
      </c>
      <c r="BK80" s="205" t="str">
        <f t="shared" si="91"/>
        <v xml:space="preserve"> </v>
      </c>
      <c r="BL80" s="169">
        <f t="shared" si="142"/>
        <v>0</v>
      </c>
      <c r="BM80" s="170" t="str">
        <f t="shared" si="143"/>
        <v xml:space="preserve"> </v>
      </c>
      <c r="BO80" s="166">
        <v>20</v>
      </c>
      <c r="BP80" s="225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",(VLOOKUP(BS80,PROTOKOL!$A$1:$E$27,2,FALSE))*BT80)</f>
        <v xml:space="preserve"> </v>
      </c>
      <c r="BV80" s="168" t="str">
        <f t="shared" si="110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44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",(VLOOKUP(CB80,PROTOKOL!$A$1:$E$27,2,FALSE))*CC80)</f>
        <v xml:space="preserve"> </v>
      </c>
      <c r="CE80" s="168" t="str">
        <f t="shared" si="111"/>
        <v xml:space="preserve"> </v>
      </c>
      <c r="CF80" s="169" t="str">
        <f>IF(CB80=0," ",VLOOKUP(CB80,PROTOKOL!$A:$E,5,FALSE))</f>
        <v xml:space="preserve"> </v>
      </c>
      <c r="CG80" s="205" t="str">
        <f t="shared" si="92"/>
        <v xml:space="preserve"> </v>
      </c>
      <c r="CH80" s="169">
        <f t="shared" si="145"/>
        <v>0</v>
      </c>
      <c r="CI80" s="170" t="str">
        <f t="shared" si="146"/>
        <v xml:space="preserve"> </v>
      </c>
      <c r="CK80" s="166">
        <v>20</v>
      </c>
      <c r="CL80" s="225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",(VLOOKUP(CO80,PROTOKOL!$A$1:$E$27,2,FALSE))*CP80)</f>
        <v xml:space="preserve"> </v>
      </c>
      <c r="CR80" s="168" t="str">
        <f t="shared" si="112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47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",(VLOOKUP(CX80,PROTOKOL!$A$1:$E$27,2,FALSE))*CY80)</f>
        <v xml:space="preserve"> </v>
      </c>
      <c r="DA80" s="168" t="str">
        <f t="shared" si="113"/>
        <v xml:space="preserve"> </v>
      </c>
      <c r="DB80" s="169" t="str">
        <f>IF(CX80=0," ",VLOOKUP(CX80,PROTOKOL!$A:$E,5,FALSE))</f>
        <v xml:space="preserve"> </v>
      </c>
      <c r="DC80" s="205" t="str">
        <f t="shared" si="93"/>
        <v xml:space="preserve"> </v>
      </c>
      <c r="DD80" s="169">
        <f t="shared" si="148"/>
        <v>0</v>
      </c>
      <c r="DE80" s="170" t="str">
        <f t="shared" si="149"/>
        <v xml:space="preserve"> </v>
      </c>
      <c r="DG80" s="166">
        <v>20</v>
      </c>
      <c r="DH80" s="225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",(VLOOKUP(DK80,PROTOKOL!$A$1:$E$27,2,FALSE))*DL80)</f>
        <v xml:space="preserve"> </v>
      </c>
      <c r="DN80" s="168" t="str">
        <f t="shared" si="114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50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",(VLOOKUP(DT80,PROTOKOL!$A$1:$E$27,2,FALSE))*DU80)</f>
        <v xml:space="preserve"> </v>
      </c>
      <c r="DW80" s="168" t="str">
        <f t="shared" si="115"/>
        <v xml:space="preserve"> </v>
      </c>
      <c r="DX80" s="169" t="str">
        <f>IF(DT80=0," ",VLOOKUP(DT80,PROTOKOL!$A:$E,5,FALSE))</f>
        <v xml:space="preserve"> </v>
      </c>
      <c r="DY80" s="205" t="str">
        <f t="shared" si="94"/>
        <v xml:space="preserve"> </v>
      </c>
      <c r="DZ80" s="169">
        <f t="shared" si="151"/>
        <v>0</v>
      </c>
      <c r="EA80" s="170" t="str">
        <f t="shared" si="152"/>
        <v xml:space="preserve"> </v>
      </c>
      <c r="EC80" s="166">
        <v>20</v>
      </c>
      <c r="ED80" s="225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",(VLOOKUP(EG80,PROTOKOL!$A$1:$E$27,2,FALSE))*EH80)</f>
        <v xml:space="preserve"> </v>
      </c>
      <c r="EJ80" s="168" t="str">
        <f t="shared" si="116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53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",(VLOOKUP(EP80,PROTOKOL!$A$1:$E$27,2,FALSE))*EQ80)</f>
        <v xml:space="preserve"> </v>
      </c>
      <c r="ES80" s="168" t="str">
        <f t="shared" si="117"/>
        <v xml:space="preserve"> </v>
      </c>
      <c r="ET80" s="169" t="str">
        <f>IF(EP80=0," ",VLOOKUP(EP80,PROTOKOL!$A:$E,5,FALSE))</f>
        <v xml:space="preserve"> </v>
      </c>
      <c r="EU80" s="205" t="str">
        <f t="shared" si="95"/>
        <v xml:space="preserve"> </v>
      </c>
      <c r="EV80" s="169">
        <f t="shared" si="154"/>
        <v>0</v>
      </c>
      <c r="EW80" s="170" t="str">
        <f t="shared" si="155"/>
        <v xml:space="preserve"> </v>
      </c>
      <c r="EY80" s="166">
        <v>20</v>
      </c>
      <c r="EZ80" s="225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",(VLOOKUP(FC80,PROTOKOL!$A$1:$E$27,2,FALSE))*FD80)</f>
        <v xml:space="preserve"> </v>
      </c>
      <c r="FF80" s="168" t="str">
        <f t="shared" si="118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156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",(VLOOKUP(FL80,PROTOKOL!$A$1:$E$27,2,FALSE))*FM80)</f>
        <v xml:space="preserve"> </v>
      </c>
      <c r="FO80" s="168" t="str">
        <f t="shared" si="119"/>
        <v xml:space="preserve"> </v>
      </c>
      <c r="FP80" s="169" t="str">
        <f>IF(FL80=0," ",VLOOKUP(FL80,PROTOKOL!$A:$E,5,FALSE))</f>
        <v xml:space="preserve"> </v>
      </c>
      <c r="FQ80" s="205" t="str">
        <f t="shared" si="96"/>
        <v xml:space="preserve"> </v>
      </c>
      <c r="FR80" s="169">
        <f t="shared" si="157"/>
        <v>0</v>
      </c>
      <c r="FS80" s="170" t="str">
        <f t="shared" si="158"/>
        <v xml:space="preserve"> </v>
      </c>
      <c r="FU80" s="166">
        <v>20</v>
      </c>
      <c r="FV80" s="225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",(VLOOKUP(FY80,PROTOKOL!$A$1:$E$27,2,FALSE))*FZ80)</f>
        <v xml:space="preserve"> </v>
      </c>
      <c r="GB80" s="168" t="str">
        <f t="shared" si="120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159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",(VLOOKUP(GH80,PROTOKOL!$A$1:$E$27,2,FALSE))*GI80)</f>
        <v xml:space="preserve"> </v>
      </c>
      <c r="GK80" s="168" t="str">
        <f t="shared" si="121"/>
        <v xml:space="preserve"> </v>
      </c>
      <c r="GL80" s="169" t="str">
        <f>IF(GH80=0," ",VLOOKUP(GH80,PROTOKOL!$A:$E,5,FALSE))</f>
        <v xml:space="preserve"> </v>
      </c>
      <c r="GM80" s="205" t="str">
        <f t="shared" si="97"/>
        <v xml:space="preserve"> </v>
      </c>
      <c r="GN80" s="169">
        <f t="shared" si="160"/>
        <v>0</v>
      </c>
      <c r="GO80" s="170" t="str">
        <f t="shared" si="161"/>
        <v xml:space="preserve"> </v>
      </c>
      <c r="GQ80" s="166">
        <v>20</v>
      </c>
      <c r="GR80" s="225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",(VLOOKUP(GU80,PROTOKOL!$A$1:$E$27,2,FALSE))*GV80)</f>
        <v xml:space="preserve"> </v>
      </c>
      <c r="GX80" s="168" t="str">
        <f t="shared" si="122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162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",(VLOOKUP(HD80,PROTOKOL!$A$1:$E$27,2,FALSE))*HE80)</f>
        <v xml:space="preserve"> </v>
      </c>
      <c r="HG80" s="168" t="str">
        <f t="shared" si="123"/>
        <v xml:space="preserve"> </v>
      </c>
      <c r="HH80" s="169" t="str">
        <f>IF(HD80=0," ",VLOOKUP(HD80,PROTOKOL!$A:$E,5,FALSE))</f>
        <v xml:space="preserve"> </v>
      </c>
      <c r="HI80" s="205" t="str">
        <f t="shared" si="98"/>
        <v xml:space="preserve"> </v>
      </c>
      <c r="HJ80" s="169">
        <f t="shared" si="163"/>
        <v>0</v>
      </c>
      <c r="HK80" s="170" t="str">
        <f t="shared" si="164"/>
        <v xml:space="preserve"> </v>
      </c>
      <c r="HM80" s="166">
        <v>20</v>
      </c>
      <c r="HN80" s="225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",(VLOOKUP(HQ80,PROTOKOL!$A$1:$E$27,2,FALSE))*HR80)</f>
        <v xml:space="preserve"> </v>
      </c>
      <c r="HT80" s="168" t="str">
        <f t="shared" si="124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165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",(VLOOKUP(HZ80,PROTOKOL!$A$1:$E$27,2,FALSE))*IA80)</f>
        <v xml:space="preserve"> </v>
      </c>
      <c r="IC80" s="168" t="str">
        <f t="shared" si="125"/>
        <v xml:space="preserve"> </v>
      </c>
      <c r="ID80" s="169" t="str">
        <f>IF(HZ80=0," ",VLOOKUP(HZ80,PROTOKOL!$A:$E,5,FALSE))</f>
        <v xml:space="preserve"> </v>
      </c>
      <c r="IE80" s="205" t="str">
        <f t="shared" si="99"/>
        <v xml:space="preserve"> </v>
      </c>
      <c r="IF80" s="169">
        <f t="shared" si="166"/>
        <v>0</v>
      </c>
      <c r="IG80" s="170" t="str">
        <f t="shared" si="167"/>
        <v xml:space="preserve"> </v>
      </c>
      <c r="II80" s="166">
        <v>20</v>
      </c>
      <c r="IJ80" s="225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",(VLOOKUP(IM80,PROTOKOL!$A$1:$E$27,2,FALSE))*IN80)</f>
        <v xml:space="preserve"> </v>
      </c>
      <c r="IP80" s="168" t="str">
        <f t="shared" si="126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168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",(VLOOKUP(IV80,PROTOKOL!$A$1:$E$27,2,FALSE))*IW80)</f>
        <v xml:space="preserve"> </v>
      </c>
      <c r="IY80" s="168" t="str">
        <f t="shared" si="127"/>
        <v xml:space="preserve"> </v>
      </c>
      <c r="IZ80" s="169" t="str">
        <f>IF(IV80=0," ",VLOOKUP(IV80,PROTOKOL!$A:$E,5,FALSE))</f>
        <v xml:space="preserve"> </v>
      </c>
      <c r="JA80" s="205" t="str">
        <f t="shared" si="100"/>
        <v xml:space="preserve"> </v>
      </c>
      <c r="JB80" s="169">
        <f t="shared" si="169"/>
        <v>0</v>
      </c>
      <c r="JC80" s="170" t="str">
        <f t="shared" si="170"/>
        <v xml:space="preserve"> </v>
      </c>
      <c r="JE80" s="166">
        <v>20</v>
      </c>
      <c r="JF80" s="225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",(VLOOKUP(JI80,PROTOKOL!$A$1:$E$27,2,FALSE))*JJ80)</f>
        <v xml:space="preserve"> </v>
      </c>
      <c r="JL80" s="168" t="str">
        <f t="shared" si="128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171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",(VLOOKUP(JR80,PROTOKOL!$A$1:$E$27,2,FALSE))*JS80)</f>
        <v xml:space="preserve"> </v>
      </c>
      <c r="JU80" s="168" t="str">
        <f t="shared" si="129"/>
        <v xml:space="preserve"> </v>
      </c>
      <c r="JV80" s="169" t="str">
        <f>IF(JR80=0," ",VLOOKUP(JR80,PROTOKOL!$A:$E,5,FALSE))</f>
        <v xml:space="preserve"> </v>
      </c>
      <c r="JW80" s="205" t="str">
        <f t="shared" si="101"/>
        <v xml:space="preserve"> </v>
      </c>
      <c r="JX80" s="169">
        <f t="shared" si="172"/>
        <v>0</v>
      </c>
      <c r="JY80" s="170" t="str">
        <f t="shared" si="173"/>
        <v xml:space="preserve"> </v>
      </c>
      <c r="KA80" s="166">
        <v>20</v>
      </c>
      <c r="KB80" s="225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",(VLOOKUP(KE80,PROTOKOL!$A$1:$E$27,2,FALSE))*KF80)</f>
        <v xml:space="preserve"> </v>
      </c>
      <c r="KH80" s="168" t="str">
        <f t="shared" si="130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174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",(VLOOKUP(KN80,PROTOKOL!$A$1:$E$27,2,FALSE))*KO80)</f>
        <v xml:space="preserve"> </v>
      </c>
      <c r="KQ80" s="168" t="str">
        <f t="shared" si="131"/>
        <v xml:space="preserve"> </v>
      </c>
      <c r="KR80" s="169" t="str">
        <f>IF(KN80=0," ",VLOOKUP(KN80,PROTOKOL!$A:$E,5,FALSE))</f>
        <v xml:space="preserve"> </v>
      </c>
      <c r="KS80" s="205" t="str">
        <f t="shared" si="102"/>
        <v xml:space="preserve"> </v>
      </c>
      <c r="KT80" s="169">
        <f t="shared" si="175"/>
        <v>0</v>
      </c>
      <c r="KU80" s="170" t="str">
        <f t="shared" si="176"/>
        <v xml:space="preserve"> </v>
      </c>
      <c r="KW80" s="166">
        <v>20</v>
      </c>
      <c r="KX80" s="225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",(VLOOKUP(LA80,PROTOKOL!$A$1:$E$27,2,FALSE))*LB80)</f>
        <v xml:space="preserve"> </v>
      </c>
      <c r="LD80" s="168" t="str">
        <f t="shared" si="132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177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",(VLOOKUP(LJ80,PROTOKOL!$A$1:$E$27,2,FALSE))*LK80)</f>
        <v xml:space="preserve"> </v>
      </c>
      <c r="LM80" s="168" t="str">
        <f t="shared" si="133"/>
        <v xml:space="preserve"> </v>
      </c>
      <c r="LN80" s="169" t="str">
        <f>IF(LJ80=0," ",VLOOKUP(LJ80,PROTOKOL!$A:$E,5,FALSE))</f>
        <v xml:space="preserve"> </v>
      </c>
      <c r="LO80" s="205" t="str">
        <f t="shared" si="103"/>
        <v xml:space="preserve"> </v>
      </c>
      <c r="LP80" s="169">
        <f t="shared" si="178"/>
        <v>0</v>
      </c>
      <c r="LQ80" s="170" t="str">
        <f t="shared" si="179"/>
        <v xml:space="preserve"> </v>
      </c>
    </row>
    <row r="81" spans="1:329" ht="13.8">
      <c r="A81" s="166">
        <v>20</v>
      </c>
      <c r="B81" s="226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",(VLOOKUP(E81,PROTOKOL!$A$1:$E$27,2,FALSE))*F81)</f>
        <v xml:space="preserve"> </v>
      </c>
      <c r="H81" s="168" t="str">
        <f t="shared" si="104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34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",(VLOOKUP(N81,PROTOKOL!$A$1:$E$27,2,FALSE))*O81)</f>
        <v xml:space="preserve"> </v>
      </c>
      <c r="Q81" s="168" t="str">
        <f t="shared" si="105"/>
        <v xml:space="preserve"> </v>
      </c>
      <c r="R81" s="169" t="str">
        <f>IF(N81=0," ",VLOOKUP(N81,PROTOKOL!$A:$E,5,FALSE))</f>
        <v xml:space="preserve"> </v>
      </c>
      <c r="S81" s="205" t="str">
        <f t="shared" si="135"/>
        <v xml:space="preserve"> </v>
      </c>
      <c r="T81" s="169">
        <f t="shared" si="136"/>
        <v>0</v>
      </c>
      <c r="U81" s="170" t="str">
        <f t="shared" si="137"/>
        <v xml:space="preserve"> </v>
      </c>
      <c r="W81" s="166">
        <v>20</v>
      </c>
      <c r="X81" s="226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",(VLOOKUP(AA81,PROTOKOL!$A$1:$E$27,2,FALSE))*AB81)</f>
        <v xml:space="preserve"> </v>
      </c>
      <c r="AD81" s="168" t="str">
        <f t="shared" si="106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38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",(VLOOKUP(AJ81,PROTOKOL!$A$1:$E$27,2,FALSE))*AK81)</f>
        <v xml:space="preserve"> </v>
      </c>
      <c r="AM81" s="168" t="str">
        <f t="shared" si="107"/>
        <v xml:space="preserve"> </v>
      </c>
      <c r="AN81" s="169" t="str">
        <f>IF(AJ81=0," ",VLOOKUP(AJ81,PROTOKOL!$A:$E,5,FALSE))</f>
        <v xml:space="preserve"> </v>
      </c>
      <c r="AO81" s="205" t="str">
        <f t="shared" si="90"/>
        <v xml:space="preserve"> </v>
      </c>
      <c r="AP81" s="169">
        <f t="shared" si="139"/>
        <v>0</v>
      </c>
      <c r="AQ81" s="170" t="str">
        <f t="shared" si="140"/>
        <v xml:space="preserve"> </v>
      </c>
      <c r="AS81" s="166">
        <v>20</v>
      </c>
      <c r="AT81" s="226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",(VLOOKUP(AW81,PROTOKOL!$A$1:$E$27,2,FALSE))*AX81)</f>
        <v xml:space="preserve"> </v>
      </c>
      <c r="AZ81" s="168" t="str">
        <f t="shared" si="108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41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",(VLOOKUP(BF81,PROTOKOL!$A$1:$E$27,2,FALSE))*BG81)</f>
        <v xml:space="preserve"> </v>
      </c>
      <c r="BI81" s="168" t="str">
        <f t="shared" si="109"/>
        <v xml:space="preserve"> </v>
      </c>
      <c r="BJ81" s="169" t="str">
        <f>IF(BF81=0," ",VLOOKUP(BF81,PROTOKOL!$A:$E,5,FALSE))</f>
        <v xml:space="preserve"> </v>
      </c>
      <c r="BK81" s="205" t="str">
        <f t="shared" si="91"/>
        <v xml:space="preserve"> </v>
      </c>
      <c r="BL81" s="169">
        <f t="shared" si="142"/>
        <v>0</v>
      </c>
      <c r="BM81" s="170" t="str">
        <f t="shared" si="143"/>
        <v xml:space="preserve"> </v>
      </c>
      <c r="BO81" s="166">
        <v>20</v>
      </c>
      <c r="BP81" s="226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",(VLOOKUP(BS81,PROTOKOL!$A$1:$E$27,2,FALSE))*BT81)</f>
        <v xml:space="preserve"> </v>
      </c>
      <c r="BV81" s="168" t="str">
        <f t="shared" si="110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44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",(VLOOKUP(CB81,PROTOKOL!$A$1:$E$27,2,FALSE))*CC81)</f>
        <v xml:space="preserve"> </v>
      </c>
      <c r="CE81" s="168" t="str">
        <f t="shared" si="111"/>
        <v xml:space="preserve"> </v>
      </c>
      <c r="CF81" s="169" t="str">
        <f>IF(CB81=0," ",VLOOKUP(CB81,PROTOKOL!$A:$E,5,FALSE))</f>
        <v xml:space="preserve"> </v>
      </c>
      <c r="CG81" s="205" t="str">
        <f t="shared" si="92"/>
        <v xml:space="preserve"> </v>
      </c>
      <c r="CH81" s="169">
        <f t="shared" si="145"/>
        <v>0</v>
      </c>
      <c r="CI81" s="170" t="str">
        <f t="shared" si="146"/>
        <v xml:space="preserve"> </v>
      </c>
      <c r="CK81" s="166">
        <v>20</v>
      </c>
      <c r="CL81" s="226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",(VLOOKUP(CO81,PROTOKOL!$A$1:$E$27,2,FALSE))*CP81)</f>
        <v xml:space="preserve"> </v>
      </c>
      <c r="CR81" s="168" t="str">
        <f t="shared" si="112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47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",(VLOOKUP(CX81,PROTOKOL!$A$1:$E$27,2,FALSE))*CY81)</f>
        <v xml:space="preserve"> </v>
      </c>
      <c r="DA81" s="168" t="str">
        <f t="shared" si="113"/>
        <v xml:space="preserve"> </v>
      </c>
      <c r="DB81" s="169" t="str">
        <f>IF(CX81=0," ",VLOOKUP(CX81,PROTOKOL!$A:$E,5,FALSE))</f>
        <v xml:space="preserve"> </v>
      </c>
      <c r="DC81" s="205" t="str">
        <f t="shared" si="93"/>
        <v xml:space="preserve"> </v>
      </c>
      <c r="DD81" s="169">
        <f t="shared" si="148"/>
        <v>0</v>
      </c>
      <c r="DE81" s="170" t="str">
        <f t="shared" si="149"/>
        <v xml:space="preserve"> </v>
      </c>
      <c r="DG81" s="166">
        <v>20</v>
      </c>
      <c r="DH81" s="226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",(VLOOKUP(DK81,PROTOKOL!$A$1:$E$27,2,FALSE))*DL81)</f>
        <v xml:space="preserve"> </v>
      </c>
      <c r="DN81" s="168" t="str">
        <f t="shared" si="114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50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",(VLOOKUP(DT81,PROTOKOL!$A$1:$E$27,2,FALSE))*DU81)</f>
        <v xml:space="preserve"> </v>
      </c>
      <c r="DW81" s="168" t="str">
        <f t="shared" si="115"/>
        <v xml:space="preserve"> </v>
      </c>
      <c r="DX81" s="169" t="str">
        <f>IF(DT81=0," ",VLOOKUP(DT81,PROTOKOL!$A:$E,5,FALSE))</f>
        <v xml:space="preserve"> </v>
      </c>
      <c r="DY81" s="205" t="str">
        <f t="shared" si="94"/>
        <v xml:space="preserve"> </v>
      </c>
      <c r="DZ81" s="169">
        <f t="shared" si="151"/>
        <v>0</v>
      </c>
      <c r="EA81" s="170" t="str">
        <f t="shared" si="152"/>
        <v xml:space="preserve"> </v>
      </c>
      <c r="EC81" s="166">
        <v>20</v>
      </c>
      <c r="ED81" s="226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",(VLOOKUP(EG81,PROTOKOL!$A$1:$E$27,2,FALSE))*EH81)</f>
        <v xml:space="preserve"> </v>
      </c>
      <c r="EJ81" s="168" t="str">
        <f t="shared" si="116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53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",(VLOOKUP(EP81,PROTOKOL!$A$1:$E$27,2,FALSE))*EQ81)</f>
        <v xml:space="preserve"> </v>
      </c>
      <c r="ES81" s="168" t="str">
        <f t="shared" si="117"/>
        <v xml:space="preserve"> </v>
      </c>
      <c r="ET81" s="169" t="str">
        <f>IF(EP81=0," ",VLOOKUP(EP81,PROTOKOL!$A:$E,5,FALSE))</f>
        <v xml:space="preserve"> </v>
      </c>
      <c r="EU81" s="205" t="str">
        <f t="shared" si="95"/>
        <v xml:space="preserve"> </v>
      </c>
      <c r="EV81" s="169">
        <f t="shared" si="154"/>
        <v>0</v>
      </c>
      <c r="EW81" s="170" t="str">
        <f t="shared" si="155"/>
        <v xml:space="preserve"> </v>
      </c>
      <c r="EY81" s="166">
        <v>20</v>
      </c>
      <c r="EZ81" s="226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",(VLOOKUP(FC81,PROTOKOL!$A$1:$E$27,2,FALSE))*FD81)</f>
        <v xml:space="preserve"> </v>
      </c>
      <c r="FF81" s="168" t="str">
        <f t="shared" si="118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156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",(VLOOKUP(FL81,PROTOKOL!$A$1:$E$27,2,FALSE))*FM81)</f>
        <v xml:space="preserve"> </v>
      </c>
      <c r="FO81" s="168" t="str">
        <f t="shared" si="119"/>
        <v xml:space="preserve"> </v>
      </c>
      <c r="FP81" s="169" t="str">
        <f>IF(FL81=0," ",VLOOKUP(FL81,PROTOKOL!$A:$E,5,FALSE))</f>
        <v xml:space="preserve"> </v>
      </c>
      <c r="FQ81" s="205" t="str">
        <f t="shared" si="96"/>
        <v xml:space="preserve"> </v>
      </c>
      <c r="FR81" s="169">
        <f t="shared" si="157"/>
        <v>0</v>
      </c>
      <c r="FS81" s="170" t="str">
        <f t="shared" si="158"/>
        <v xml:space="preserve"> </v>
      </c>
      <c r="FU81" s="166">
        <v>20</v>
      </c>
      <c r="FV81" s="226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",(VLOOKUP(FY81,PROTOKOL!$A$1:$E$27,2,FALSE))*FZ81)</f>
        <v xml:space="preserve"> </v>
      </c>
      <c r="GB81" s="168" t="str">
        <f t="shared" si="120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159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",(VLOOKUP(GH81,PROTOKOL!$A$1:$E$27,2,FALSE))*GI81)</f>
        <v xml:space="preserve"> </v>
      </c>
      <c r="GK81" s="168" t="str">
        <f t="shared" si="121"/>
        <v xml:space="preserve"> </v>
      </c>
      <c r="GL81" s="169" t="str">
        <f>IF(GH81=0," ",VLOOKUP(GH81,PROTOKOL!$A:$E,5,FALSE))</f>
        <v xml:space="preserve"> </v>
      </c>
      <c r="GM81" s="205" t="str">
        <f t="shared" si="97"/>
        <v xml:space="preserve"> </v>
      </c>
      <c r="GN81" s="169">
        <f t="shared" si="160"/>
        <v>0</v>
      </c>
      <c r="GO81" s="170" t="str">
        <f t="shared" si="161"/>
        <v xml:space="preserve"> </v>
      </c>
      <c r="GQ81" s="166">
        <v>20</v>
      </c>
      <c r="GR81" s="226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",(VLOOKUP(GU81,PROTOKOL!$A$1:$E$27,2,FALSE))*GV81)</f>
        <v xml:space="preserve"> </v>
      </c>
      <c r="GX81" s="168" t="str">
        <f t="shared" si="122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162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",(VLOOKUP(HD81,PROTOKOL!$A$1:$E$27,2,FALSE))*HE81)</f>
        <v xml:space="preserve"> </v>
      </c>
      <c r="HG81" s="168" t="str">
        <f t="shared" si="123"/>
        <v xml:space="preserve"> </v>
      </c>
      <c r="HH81" s="169" t="str">
        <f>IF(HD81=0," ",VLOOKUP(HD81,PROTOKOL!$A:$E,5,FALSE))</f>
        <v xml:space="preserve"> </v>
      </c>
      <c r="HI81" s="205" t="str">
        <f t="shared" si="98"/>
        <v xml:space="preserve"> </v>
      </c>
      <c r="HJ81" s="169">
        <f t="shared" si="163"/>
        <v>0</v>
      </c>
      <c r="HK81" s="170" t="str">
        <f t="shared" si="164"/>
        <v xml:space="preserve"> </v>
      </c>
      <c r="HM81" s="166">
        <v>20</v>
      </c>
      <c r="HN81" s="226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",(VLOOKUP(HQ81,PROTOKOL!$A$1:$E$27,2,FALSE))*HR81)</f>
        <v xml:space="preserve"> </v>
      </c>
      <c r="HT81" s="168" t="str">
        <f t="shared" si="124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165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",(VLOOKUP(HZ81,PROTOKOL!$A$1:$E$27,2,FALSE))*IA81)</f>
        <v xml:space="preserve"> </v>
      </c>
      <c r="IC81" s="168" t="str">
        <f t="shared" si="125"/>
        <v xml:space="preserve"> </v>
      </c>
      <c r="ID81" s="169" t="str">
        <f>IF(HZ81=0," ",VLOOKUP(HZ81,PROTOKOL!$A:$E,5,FALSE))</f>
        <v xml:space="preserve"> </v>
      </c>
      <c r="IE81" s="205" t="str">
        <f t="shared" si="99"/>
        <v xml:space="preserve"> </v>
      </c>
      <c r="IF81" s="169">
        <f t="shared" si="166"/>
        <v>0</v>
      </c>
      <c r="IG81" s="170" t="str">
        <f t="shared" si="167"/>
        <v xml:space="preserve"> </v>
      </c>
      <c r="II81" s="166">
        <v>20</v>
      </c>
      <c r="IJ81" s="226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",(VLOOKUP(IM81,PROTOKOL!$A$1:$E$27,2,FALSE))*IN81)</f>
        <v xml:space="preserve"> </v>
      </c>
      <c r="IP81" s="168" t="str">
        <f t="shared" si="126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168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",(VLOOKUP(IV81,PROTOKOL!$A$1:$E$27,2,FALSE))*IW81)</f>
        <v xml:space="preserve"> </v>
      </c>
      <c r="IY81" s="168" t="str">
        <f t="shared" si="127"/>
        <v xml:space="preserve"> </v>
      </c>
      <c r="IZ81" s="169" t="str">
        <f>IF(IV81=0," ",VLOOKUP(IV81,PROTOKOL!$A:$E,5,FALSE))</f>
        <v xml:space="preserve"> </v>
      </c>
      <c r="JA81" s="205" t="str">
        <f t="shared" si="100"/>
        <v xml:space="preserve"> </v>
      </c>
      <c r="JB81" s="169">
        <f t="shared" si="169"/>
        <v>0</v>
      </c>
      <c r="JC81" s="170" t="str">
        <f t="shared" si="170"/>
        <v xml:space="preserve"> </v>
      </c>
      <c r="JE81" s="166">
        <v>20</v>
      </c>
      <c r="JF81" s="226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",(VLOOKUP(JI81,PROTOKOL!$A$1:$E$27,2,FALSE))*JJ81)</f>
        <v xml:space="preserve"> </v>
      </c>
      <c r="JL81" s="168" t="str">
        <f t="shared" si="128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171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",(VLOOKUP(JR81,PROTOKOL!$A$1:$E$27,2,FALSE))*JS81)</f>
        <v xml:space="preserve"> </v>
      </c>
      <c r="JU81" s="168" t="str">
        <f t="shared" si="129"/>
        <v xml:space="preserve"> </v>
      </c>
      <c r="JV81" s="169" t="str">
        <f>IF(JR81=0," ",VLOOKUP(JR81,PROTOKOL!$A:$E,5,FALSE))</f>
        <v xml:space="preserve"> </v>
      </c>
      <c r="JW81" s="205" t="str">
        <f t="shared" si="101"/>
        <v xml:space="preserve"> </v>
      </c>
      <c r="JX81" s="169">
        <f t="shared" si="172"/>
        <v>0</v>
      </c>
      <c r="JY81" s="170" t="str">
        <f t="shared" si="173"/>
        <v xml:space="preserve"> </v>
      </c>
      <c r="KA81" s="166">
        <v>20</v>
      </c>
      <c r="KB81" s="226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",(VLOOKUP(KE81,PROTOKOL!$A$1:$E$27,2,FALSE))*KF81)</f>
        <v xml:space="preserve"> </v>
      </c>
      <c r="KH81" s="168" t="str">
        <f t="shared" si="130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174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",(VLOOKUP(KN81,PROTOKOL!$A$1:$E$27,2,FALSE))*KO81)</f>
        <v xml:space="preserve"> </v>
      </c>
      <c r="KQ81" s="168" t="str">
        <f t="shared" si="131"/>
        <v xml:space="preserve"> </v>
      </c>
      <c r="KR81" s="169" t="str">
        <f>IF(KN81=0," ",VLOOKUP(KN81,PROTOKOL!$A:$E,5,FALSE))</f>
        <v xml:space="preserve"> </v>
      </c>
      <c r="KS81" s="205" t="str">
        <f t="shared" si="102"/>
        <v xml:space="preserve"> </v>
      </c>
      <c r="KT81" s="169">
        <f t="shared" si="175"/>
        <v>0</v>
      </c>
      <c r="KU81" s="170" t="str">
        <f t="shared" si="176"/>
        <v xml:space="preserve"> </v>
      </c>
      <c r="KW81" s="166">
        <v>20</v>
      </c>
      <c r="KX81" s="226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",(VLOOKUP(LA81,PROTOKOL!$A$1:$E$27,2,FALSE))*LB81)</f>
        <v xml:space="preserve"> </v>
      </c>
      <c r="LD81" s="168" t="str">
        <f t="shared" si="132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177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",(VLOOKUP(LJ81,PROTOKOL!$A$1:$E$27,2,FALSE))*LK81)</f>
        <v xml:space="preserve"> </v>
      </c>
      <c r="LM81" s="168" t="str">
        <f t="shared" si="133"/>
        <v xml:space="preserve"> </v>
      </c>
      <c r="LN81" s="169" t="str">
        <f>IF(LJ81=0," ",VLOOKUP(LJ81,PROTOKOL!$A:$E,5,FALSE))</f>
        <v xml:space="preserve"> </v>
      </c>
      <c r="LO81" s="205" t="str">
        <f t="shared" si="103"/>
        <v xml:space="preserve"> </v>
      </c>
      <c r="LP81" s="169">
        <f t="shared" si="178"/>
        <v>0</v>
      </c>
      <c r="LQ81" s="170" t="str">
        <f t="shared" si="179"/>
        <v xml:space="preserve"> </v>
      </c>
    </row>
    <row r="82" spans="1:329" ht="13.8">
      <c r="A82" s="166">
        <v>20</v>
      </c>
      <c r="B82" s="227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",(VLOOKUP(E82,PROTOKOL!$A$1:$E$27,2,FALSE))*F82)</f>
        <v xml:space="preserve"> </v>
      </c>
      <c r="H82" s="168" t="str">
        <f t="shared" si="104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34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",(VLOOKUP(N82,PROTOKOL!$A$1:$E$27,2,FALSE))*O82)</f>
        <v xml:space="preserve"> </v>
      </c>
      <c r="Q82" s="168" t="str">
        <f t="shared" si="105"/>
        <v xml:space="preserve"> </v>
      </c>
      <c r="R82" s="169" t="str">
        <f>IF(N82=0," ",VLOOKUP(N82,PROTOKOL!$A:$E,5,FALSE))</f>
        <v xml:space="preserve"> </v>
      </c>
      <c r="S82" s="205" t="str">
        <f t="shared" si="135"/>
        <v xml:space="preserve"> </v>
      </c>
      <c r="T82" s="169">
        <f t="shared" si="136"/>
        <v>0</v>
      </c>
      <c r="U82" s="170" t="str">
        <f t="shared" si="137"/>
        <v xml:space="preserve"> </v>
      </c>
      <c r="W82" s="166">
        <v>20</v>
      </c>
      <c r="X82" s="227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",(VLOOKUP(AA82,PROTOKOL!$A$1:$E$27,2,FALSE))*AB82)</f>
        <v xml:space="preserve"> </v>
      </c>
      <c r="AD82" s="168" t="str">
        <f t="shared" si="106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38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",(VLOOKUP(AJ82,PROTOKOL!$A$1:$E$27,2,FALSE))*AK82)</f>
        <v xml:space="preserve"> </v>
      </c>
      <c r="AM82" s="168" t="str">
        <f t="shared" si="107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180">IF(AJ82=0," ",(AM82*AN82))</f>
        <v xml:space="preserve"> </v>
      </c>
      <c r="AP82" s="169">
        <f t="shared" si="139"/>
        <v>0</v>
      </c>
      <c r="AQ82" s="170" t="str">
        <f t="shared" si="140"/>
        <v xml:space="preserve"> </v>
      </c>
      <c r="AS82" s="166">
        <v>20</v>
      </c>
      <c r="AT82" s="227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",(VLOOKUP(AW82,PROTOKOL!$A$1:$E$27,2,FALSE))*AX82)</f>
        <v xml:space="preserve"> </v>
      </c>
      <c r="AZ82" s="168" t="str">
        <f t="shared" si="108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41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",(VLOOKUP(BF82,PROTOKOL!$A$1:$E$27,2,FALSE))*BG82)</f>
        <v xml:space="preserve"> </v>
      </c>
      <c r="BI82" s="168" t="str">
        <f t="shared" si="109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181">IF(BF82=0," ",(BI82*BJ82))</f>
        <v xml:space="preserve"> </v>
      </c>
      <c r="BL82" s="169">
        <f t="shared" si="142"/>
        <v>0</v>
      </c>
      <c r="BM82" s="170" t="str">
        <f t="shared" si="143"/>
        <v xml:space="preserve"> </v>
      </c>
      <c r="BO82" s="166">
        <v>20</v>
      </c>
      <c r="BP82" s="227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",(VLOOKUP(BS82,PROTOKOL!$A$1:$E$27,2,FALSE))*BT82)</f>
        <v xml:space="preserve"> </v>
      </c>
      <c r="BV82" s="168" t="str">
        <f t="shared" si="110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44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",(VLOOKUP(CB82,PROTOKOL!$A$1:$E$27,2,FALSE))*CC82)</f>
        <v xml:space="preserve"> </v>
      </c>
      <c r="CE82" s="168" t="str">
        <f t="shared" si="111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182">IF(CB82=0," ",(CE82*CF82))</f>
        <v xml:space="preserve"> </v>
      </c>
      <c r="CH82" s="169">
        <f t="shared" si="145"/>
        <v>0</v>
      </c>
      <c r="CI82" s="170" t="str">
        <f t="shared" si="146"/>
        <v xml:space="preserve"> </v>
      </c>
      <c r="CK82" s="166">
        <v>20</v>
      </c>
      <c r="CL82" s="227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",(VLOOKUP(CO82,PROTOKOL!$A$1:$E$27,2,FALSE))*CP82)</f>
        <v xml:space="preserve"> </v>
      </c>
      <c r="CR82" s="168" t="str">
        <f t="shared" si="112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47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",(VLOOKUP(CX82,PROTOKOL!$A$1:$E$27,2,FALSE))*CY82)</f>
        <v xml:space="preserve"> </v>
      </c>
      <c r="DA82" s="168" t="str">
        <f t="shared" si="113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183">IF(CX82=0," ",(DA82*DB82))</f>
        <v xml:space="preserve"> </v>
      </c>
      <c r="DD82" s="169">
        <f t="shared" si="148"/>
        <v>0</v>
      </c>
      <c r="DE82" s="170" t="str">
        <f t="shared" si="149"/>
        <v xml:space="preserve"> </v>
      </c>
      <c r="DG82" s="166">
        <v>20</v>
      </c>
      <c r="DH82" s="227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",(VLOOKUP(DK82,PROTOKOL!$A$1:$E$27,2,FALSE))*DL82)</f>
        <v xml:space="preserve"> </v>
      </c>
      <c r="DN82" s="168" t="str">
        <f t="shared" si="114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50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",(VLOOKUP(DT82,PROTOKOL!$A$1:$E$27,2,FALSE))*DU82)</f>
        <v xml:space="preserve"> </v>
      </c>
      <c r="DW82" s="168" t="str">
        <f t="shared" si="115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184">IF(DT82=0," ",(DW82*DX82))</f>
        <v xml:space="preserve"> </v>
      </c>
      <c r="DZ82" s="169">
        <f t="shared" si="151"/>
        <v>0</v>
      </c>
      <c r="EA82" s="170" t="str">
        <f t="shared" si="152"/>
        <v xml:space="preserve"> </v>
      </c>
      <c r="EC82" s="166">
        <v>20</v>
      </c>
      <c r="ED82" s="227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",(VLOOKUP(EG82,PROTOKOL!$A$1:$E$27,2,FALSE))*EH82)</f>
        <v xml:space="preserve"> </v>
      </c>
      <c r="EJ82" s="168" t="str">
        <f t="shared" si="116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53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",(VLOOKUP(EP82,PROTOKOL!$A$1:$E$27,2,FALSE))*EQ82)</f>
        <v xml:space="preserve"> </v>
      </c>
      <c r="ES82" s="168" t="str">
        <f t="shared" si="117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185">IF(EP82=0," ",(ES82*ET82))</f>
        <v xml:space="preserve"> </v>
      </c>
      <c r="EV82" s="169">
        <f t="shared" si="154"/>
        <v>0</v>
      </c>
      <c r="EW82" s="170" t="str">
        <f t="shared" si="155"/>
        <v xml:space="preserve"> </v>
      </c>
      <c r="EY82" s="166">
        <v>20</v>
      </c>
      <c r="EZ82" s="227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",(VLOOKUP(FC82,PROTOKOL!$A$1:$E$27,2,FALSE))*FD82)</f>
        <v xml:space="preserve"> </v>
      </c>
      <c r="FF82" s="168" t="str">
        <f t="shared" si="118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156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",(VLOOKUP(FL82,PROTOKOL!$A$1:$E$27,2,FALSE))*FM82)</f>
        <v xml:space="preserve"> </v>
      </c>
      <c r="FO82" s="168" t="str">
        <f t="shared" si="119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186">IF(FL82=0," ",(FO82*FP82))</f>
        <v xml:space="preserve"> </v>
      </c>
      <c r="FR82" s="169">
        <f t="shared" si="157"/>
        <v>0</v>
      </c>
      <c r="FS82" s="170" t="str">
        <f t="shared" si="158"/>
        <v xml:space="preserve"> </v>
      </c>
      <c r="FU82" s="166">
        <v>20</v>
      </c>
      <c r="FV82" s="227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",(VLOOKUP(FY82,PROTOKOL!$A$1:$E$27,2,FALSE))*FZ82)</f>
        <v xml:space="preserve"> </v>
      </c>
      <c r="GB82" s="168" t="str">
        <f t="shared" si="120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159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",(VLOOKUP(GH82,PROTOKOL!$A$1:$E$27,2,FALSE))*GI82)</f>
        <v xml:space="preserve"> </v>
      </c>
      <c r="GK82" s="168" t="str">
        <f t="shared" si="121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187">IF(GH82=0," ",(GK82*GL82))</f>
        <v xml:space="preserve"> </v>
      </c>
      <c r="GN82" s="169">
        <f t="shared" si="160"/>
        <v>0</v>
      </c>
      <c r="GO82" s="170" t="str">
        <f t="shared" si="161"/>
        <v xml:space="preserve"> </v>
      </c>
      <c r="GQ82" s="166">
        <v>20</v>
      </c>
      <c r="GR82" s="227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",(VLOOKUP(GU82,PROTOKOL!$A$1:$E$27,2,FALSE))*GV82)</f>
        <v xml:space="preserve"> </v>
      </c>
      <c r="GX82" s="168" t="str">
        <f t="shared" si="122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162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",(VLOOKUP(HD82,PROTOKOL!$A$1:$E$27,2,FALSE))*HE82)</f>
        <v xml:space="preserve"> </v>
      </c>
      <c r="HG82" s="168" t="str">
        <f t="shared" si="123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188">IF(HD82=0," ",(HG82*HH82))</f>
        <v xml:space="preserve"> </v>
      </c>
      <c r="HJ82" s="169">
        <f t="shared" si="163"/>
        <v>0</v>
      </c>
      <c r="HK82" s="170" t="str">
        <f t="shared" si="164"/>
        <v xml:space="preserve"> </v>
      </c>
      <c r="HM82" s="166">
        <v>20</v>
      </c>
      <c r="HN82" s="227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",(VLOOKUP(HQ82,PROTOKOL!$A$1:$E$27,2,FALSE))*HR82)</f>
        <v xml:space="preserve"> </v>
      </c>
      <c r="HT82" s="168" t="str">
        <f t="shared" si="124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165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",(VLOOKUP(HZ82,PROTOKOL!$A$1:$E$27,2,FALSE))*IA82)</f>
        <v xml:space="preserve"> </v>
      </c>
      <c r="IC82" s="168" t="str">
        <f t="shared" si="125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189">IF(HZ82=0," ",(IC82*ID82))</f>
        <v xml:space="preserve"> </v>
      </c>
      <c r="IF82" s="169">
        <f t="shared" si="166"/>
        <v>0</v>
      </c>
      <c r="IG82" s="170" t="str">
        <f t="shared" si="167"/>
        <v xml:space="preserve"> </v>
      </c>
      <c r="II82" s="166">
        <v>20</v>
      </c>
      <c r="IJ82" s="227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",(VLOOKUP(IM82,PROTOKOL!$A$1:$E$27,2,FALSE))*IN82)</f>
        <v xml:space="preserve"> </v>
      </c>
      <c r="IP82" s="168" t="str">
        <f t="shared" si="126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168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",(VLOOKUP(IV82,PROTOKOL!$A$1:$E$27,2,FALSE))*IW82)</f>
        <v xml:space="preserve"> </v>
      </c>
      <c r="IY82" s="168" t="str">
        <f t="shared" si="127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190">IF(IV82=0," ",(IY82*IZ82))</f>
        <v xml:space="preserve"> </v>
      </c>
      <c r="JB82" s="169">
        <f t="shared" si="169"/>
        <v>0</v>
      </c>
      <c r="JC82" s="170" t="str">
        <f t="shared" si="170"/>
        <v xml:space="preserve"> </v>
      </c>
      <c r="JE82" s="166">
        <v>20</v>
      </c>
      <c r="JF82" s="227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",(VLOOKUP(JI82,PROTOKOL!$A$1:$E$27,2,FALSE))*JJ82)</f>
        <v xml:space="preserve"> </v>
      </c>
      <c r="JL82" s="168" t="str">
        <f t="shared" si="128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171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",(VLOOKUP(JR82,PROTOKOL!$A$1:$E$27,2,FALSE))*JS82)</f>
        <v xml:space="preserve"> </v>
      </c>
      <c r="JU82" s="168" t="str">
        <f t="shared" si="129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191">IF(JR82=0," ",(JU82*JV82))</f>
        <v xml:space="preserve"> </v>
      </c>
      <c r="JX82" s="169">
        <f t="shared" si="172"/>
        <v>0</v>
      </c>
      <c r="JY82" s="170" t="str">
        <f t="shared" si="173"/>
        <v xml:space="preserve"> </v>
      </c>
      <c r="KA82" s="166">
        <v>20</v>
      </c>
      <c r="KB82" s="227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",(VLOOKUP(KE82,PROTOKOL!$A$1:$E$27,2,FALSE))*KF82)</f>
        <v xml:space="preserve"> </v>
      </c>
      <c r="KH82" s="168" t="str">
        <f t="shared" si="130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174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",(VLOOKUP(KN82,PROTOKOL!$A$1:$E$27,2,FALSE))*KO82)</f>
        <v xml:space="preserve"> </v>
      </c>
      <c r="KQ82" s="168" t="str">
        <f t="shared" si="131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192">IF(KN82=0," ",(KQ82*KR82))</f>
        <v xml:space="preserve"> </v>
      </c>
      <c r="KT82" s="169">
        <f t="shared" si="175"/>
        <v>0</v>
      </c>
      <c r="KU82" s="170" t="str">
        <f t="shared" si="176"/>
        <v xml:space="preserve"> </v>
      </c>
      <c r="KW82" s="166">
        <v>20</v>
      </c>
      <c r="KX82" s="227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",(VLOOKUP(LA82,PROTOKOL!$A$1:$E$27,2,FALSE))*LB82)</f>
        <v xml:space="preserve"> </v>
      </c>
      <c r="LD82" s="168" t="str">
        <f t="shared" si="132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177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",(VLOOKUP(LJ82,PROTOKOL!$A$1:$E$27,2,FALSE))*LK82)</f>
        <v xml:space="preserve"> </v>
      </c>
      <c r="LM82" s="168" t="str">
        <f t="shared" si="133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193">IF(LJ82=0," ",(LM82*LN82))</f>
        <v xml:space="preserve"> </v>
      </c>
      <c r="LP82" s="169">
        <f t="shared" si="178"/>
        <v>0</v>
      </c>
      <c r="LQ82" s="170" t="str">
        <f t="shared" si="179"/>
        <v xml:space="preserve"> </v>
      </c>
    </row>
    <row r="83" spans="1:329" ht="13.8">
      <c r="A83" s="166">
        <v>21</v>
      </c>
      <c r="B83" s="225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",(VLOOKUP(E83,PROTOKOL!$A$1:$E$27,2,FALSE))*F83)</f>
        <v xml:space="preserve"> </v>
      </c>
      <c r="H83" s="168" t="str">
        <f t="shared" si="104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34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",(VLOOKUP(N83,PROTOKOL!$A$1:$E$27,2,FALSE))*O83)</f>
        <v xml:space="preserve"> </v>
      </c>
      <c r="Q83" s="168" t="str">
        <f t="shared" si="105"/>
        <v xml:space="preserve"> </v>
      </c>
      <c r="R83" s="169" t="str">
        <f>IF(N83=0," ",VLOOKUP(N83,PROTOKOL!$A:$E,5,FALSE))</f>
        <v xml:space="preserve"> </v>
      </c>
      <c r="S83" s="205" t="str">
        <f t="shared" si="135"/>
        <v xml:space="preserve"> </v>
      </c>
      <c r="T83" s="169">
        <f t="shared" si="136"/>
        <v>0</v>
      </c>
      <c r="U83" s="170" t="str">
        <f t="shared" si="137"/>
        <v xml:space="preserve"> </v>
      </c>
      <c r="W83" s="166">
        <v>21</v>
      </c>
      <c r="X83" s="225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",(VLOOKUP(AA83,PROTOKOL!$A$1:$E$27,2,FALSE))*AB83)</f>
        <v xml:space="preserve"> </v>
      </c>
      <c r="AD83" s="168" t="str">
        <f t="shared" si="106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38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",(VLOOKUP(AJ83,PROTOKOL!$A$1:$E$27,2,FALSE))*AK83)</f>
        <v xml:space="preserve"> </v>
      </c>
      <c r="AM83" s="168" t="str">
        <f t="shared" si="107"/>
        <v xml:space="preserve"> </v>
      </c>
      <c r="AN83" s="169" t="str">
        <f>IF(AJ83=0," ",VLOOKUP(AJ83,PROTOKOL!$A:$E,5,FALSE))</f>
        <v xml:space="preserve"> </v>
      </c>
      <c r="AO83" s="205" t="str">
        <f t="shared" si="180"/>
        <v xml:space="preserve"> </v>
      </c>
      <c r="AP83" s="169">
        <f t="shared" si="139"/>
        <v>0</v>
      </c>
      <c r="AQ83" s="170" t="str">
        <f t="shared" si="140"/>
        <v xml:space="preserve"> </v>
      </c>
      <c r="AS83" s="166">
        <v>21</v>
      </c>
      <c r="AT83" s="225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",(VLOOKUP(AW83,PROTOKOL!$A$1:$E$27,2,FALSE))*AX83)</f>
        <v xml:space="preserve"> </v>
      </c>
      <c r="AZ83" s="168" t="str">
        <f t="shared" si="108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41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",(VLOOKUP(BF83,PROTOKOL!$A$1:$E$27,2,FALSE))*BG83)</f>
        <v xml:space="preserve"> </v>
      </c>
      <c r="BI83" s="168" t="str">
        <f t="shared" si="109"/>
        <v xml:space="preserve"> </v>
      </c>
      <c r="BJ83" s="169" t="str">
        <f>IF(BF83=0," ",VLOOKUP(BF83,PROTOKOL!$A:$E,5,FALSE))</f>
        <v xml:space="preserve"> </v>
      </c>
      <c r="BK83" s="205" t="str">
        <f t="shared" si="181"/>
        <v xml:space="preserve"> </v>
      </c>
      <c r="BL83" s="169">
        <f t="shared" si="142"/>
        <v>0</v>
      </c>
      <c r="BM83" s="170" t="str">
        <f t="shared" si="143"/>
        <v xml:space="preserve"> </v>
      </c>
      <c r="BO83" s="166">
        <v>21</v>
      </c>
      <c r="BP83" s="225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",(VLOOKUP(BS83,PROTOKOL!$A$1:$E$27,2,FALSE))*BT83)</f>
        <v xml:space="preserve"> </v>
      </c>
      <c r="BV83" s="168" t="str">
        <f t="shared" si="110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44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",(VLOOKUP(CB83,PROTOKOL!$A$1:$E$27,2,FALSE))*CC83)</f>
        <v xml:space="preserve"> </v>
      </c>
      <c r="CE83" s="168" t="str">
        <f t="shared" si="111"/>
        <v xml:space="preserve"> </v>
      </c>
      <c r="CF83" s="169" t="str">
        <f>IF(CB83=0," ",VLOOKUP(CB83,PROTOKOL!$A:$E,5,FALSE))</f>
        <v xml:space="preserve"> </v>
      </c>
      <c r="CG83" s="205" t="str">
        <f t="shared" si="182"/>
        <v xml:space="preserve"> </v>
      </c>
      <c r="CH83" s="169">
        <f t="shared" si="145"/>
        <v>0</v>
      </c>
      <c r="CI83" s="170" t="str">
        <f t="shared" si="146"/>
        <v xml:space="preserve"> </v>
      </c>
      <c r="CK83" s="166">
        <v>21</v>
      </c>
      <c r="CL83" s="225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",(VLOOKUP(CO83,PROTOKOL!$A$1:$E$27,2,FALSE))*CP83)</f>
        <v xml:space="preserve"> </v>
      </c>
      <c r="CR83" s="168" t="str">
        <f t="shared" si="112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47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",(VLOOKUP(CX83,PROTOKOL!$A$1:$E$27,2,FALSE))*CY83)</f>
        <v xml:space="preserve"> </v>
      </c>
      <c r="DA83" s="168" t="str">
        <f t="shared" si="113"/>
        <v xml:space="preserve"> </v>
      </c>
      <c r="DB83" s="169" t="str">
        <f>IF(CX83=0," ",VLOOKUP(CX83,PROTOKOL!$A:$E,5,FALSE))</f>
        <v xml:space="preserve"> </v>
      </c>
      <c r="DC83" s="205" t="str">
        <f t="shared" si="183"/>
        <v xml:space="preserve"> </v>
      </c>
      <c r="DD83" s="169">
        <f t="shared" si="148"/>
        <v>0</v>
      </c>
      <c r="DE83" s="170" t="str">
        <f t="shared" si="149"/>
        <v xml:space="preserve"> </v>
      </c>
      <c r="DG83" s="166">
        <v>21</v>
      </c>
      <c r="DH83" s="225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",(VLOOKUP(DK83,PROTOKOL!$A$1:$E$27,2,FALSE))*DL83)</f>
        <v xml:space="preserve"> </v>
      </c>
      <c r="DN83" s="168" t="str">
        <f t="shared" si="114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50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",(VLOOKUP(DT83,PROTOKOL!$A$1:$E$27,2,FALSE))*DU83)</f>
        <v xml:space="preserve"> </v>
      </c>
      <c r="DW83" s="168" t="str">
        <f t="shared" si="115"/>
        <v xml:space="preserve"> </v>
      </c>
      <c r="DX83" s="169" t="str">
        <f>IF(DT83=0," ",VLOOKUP(DT83,PROTOKOL!$A:$E,5,FALSE))</f>
        <v xml:space="preserve"> </v>
      </c>
      <c r="DY83" s="205" t="str">
        <f t="shared" si="184"/>
        <v xml:space="preserve"> </v>
      </c>
      <c r="DZ83" s="169">
        <f t="shared" si="151"/>
        <v>0</v>
      </c>
      <c r="EA83" s="170" t="str">
        <f t="shared" si="152"/>
        <v xml:space="preserve"> </v>
      </c>
      <c r="EC83" s="166">
        <v>21</v>
      </c>
      <c r="ED83" s="225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",(VLOOKUP(EG83,PROTOKOL!$A$1:$E$27,2,FALSE))*EH83)</f>
        <v xml:space="preserve"> </v>
      </c>
      <c r="EJ83" s="168" t="str">
        <f t="shared" si="116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53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",(VLOOKUP(EP83,PROTOKOL!$A$1:$E$27,2,FALSE))*EQ83)</f>
        <v xml:space="preserve"> </v>
      </c>
      <c r="ES83" s="168" t="str">
        <f t="shared" si="117"/>
        <v xml:space="preserve"> </v>
      </c>
      <c r="ET83" s="169" t="str">
        <f>IF(EP83=0," ",VLOOKUP(EP83,PROTOKOL!$A:$E,5,FALSE))</f>
        <v xml:space="preserve"> </v>
      </c>
      <c r="EU83" s="205" t="str">
        <f t="shared" si="185"/>
        <v xml:space="preserve"> </v>
      </c>
      <c r="EV83" s="169">
        <f t="shared" si="154"/>
        <v>0</v>
      </c>
      <c r="EW83" s="170" t="str">
        <f t="shared" si="155"/>
        <v xml:space="preserve"> </v>
      </c>
      <c r="EY83" s="166">
        <v>21</v>
      </c>
      <c r="EZ83" s="225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",(VLOOKUP(FC83,PROTOKOL!$A$1:$E$27,2,FALSE))*FD83)</f>
        <v xml:space="preserve"> </v>
      </c>
      <c r="FF83" s="168" t="str">
        <f t="shared" si="118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156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",(VLOOKUP(FL83,PROTOKOL!$A$1:$E$27,2,FALSE))*FM83)</f>
        <v xml:space="preserve"> </v>
      </c>
      <c r="FO83" s="168" t="str">
        <f t="shared" si="119"/>
        <v xml:space="preserve"> </v>
      </c>
      <c r="FP83" s="169" t="str">
        <f>IF(FL83=0," ",VLOOKUP(FL83,PROTOKOL!$A:$E,5,FALSE))</f>
        <v xml:space="preserve"> </v>
      </c>
      <c r="FQ83" s="205" t="str">
        <f t="shared" si="186"/>
        <v xml:space="preserve"> </v>
      </c>
      <c r="FR83" s="169">
        <f t="shared" si="157"/>
        <v>0</v>
      </c>
      <c r="FS83" s="170" t="str">
        <f t="shared" si="158"/>
        <v xml:space="preserve"> </v>
      </c>
      <c r="FU83" s="166">
        <v>21</v>
      </c>
      <c r="FV83" s="225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",(VLOOKUP(FY83,PROTOKOL!$A$1:$E$27,2,FALSE))*FZ83)</f>
        <v xml:space="preserve"> </v>
      </c>
      <c r="GB83" s="168" t="str">
        <f t="shared" si="120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159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",(VLOOKUP(GH83,PROTOKOL!$A$1:$E$27,2,FALSE))*GI83)</f>
        <v xml:space="preserve"> </v>
      </c>
      <c r="GK83" s="168" t="str">
        <f t="shared" si="121"/>
        <v xml:space="preserve"> </v>
      </c>
      <c r="GL83" s="169" t="str">
        <f>IF(GH83=0," ",VLOOKUP(GH83,PROTOKOL!$A:$E,5,FALSE))</f>
        <v xml:space="preserve"> </v>
      </c>
      <c r="GM83" s="205" t="str">
        <f t="shared" si="187"/>
        <v xml:space="preserve"> </v>
      </c>
      <c r="GN83" s="169">
        <f t="shared" si="160"/>
        <v>0</v>
      </c>
      <c r="GO83" s="170" t="str">
        <f t="shared" si="161"/>
        <v xml:space="preserve"> </v>
      </c>
      <c r="GQ83" s="166">
        <v>21</v>
      </c>
      <c r="GR83" s="225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",(VLOOKUP(GU83,PROTOKOL!$A$1:$E$27,2,FALSE))*GV83)</f>
        <v xml:space="preserve"> </v>
      </c>
      <c r="GX83" s="168" t="str">
        <f t="shared" si="122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162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",(VLOOKUP(HD83,PROTOKOL!$A$1:$E$27,2,FALSE))*HE83)</f>
        <v xml:space="preserve"> </v>
      </c>
      <c r="HG83" s="168" t="str">
        <f t="shared" si="123"/>
        <v xml:space="preserve"> </v>
      </c>
      <c r="HH83" s="169" t="str">
        <f>IF(HD83=0," ",VLOOKUP(HD83,PROTOKOL!$A:$E,5,FALSE))</f>
        <v xml:space="preserve"> </v>
      </c>
      <c r="HI83" s="205" t="str">
        <f t="shared" si="188"/>
        <v xml:space="preserve"> </v>
      </c>
      <c r="HJ83" s="169">
        <f t="shared" si="163"/>
        <v>0</v>
      </c>
      <c r="HK83" s="170" t="str">
        <f t="shared" si="164"/>
        <v xml:space="preserve"> </v>
      </c>
      <c r="HM83" s="166">
        <v>21</v>
      </c>
      <c r="HN83" s="225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",(VLOOKUP(HQ83,PROTOKOL!$A$1:$E$27,2,FALSE))*HR83)</f>
        <v xml:space="preserve"> </v>
      </c>
      <c r="HT83" s="168" t="str">
        <f t="shared" si="124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165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",(VLOOKUP(HZ83,PROTOKOL!$A$1:$E$27,2,FALSE))*IA83)</f>
        <v xml:space="preserve"> </v>
      </c>
      <c r="IC83" s="168" t="str">
        <f t="shared" si="125"/>
        <v xml:space="preserve"> </v>
      </c>
      <c r="ID83" s="169" t="str">
        <f>IF(HZ83=0," ",VLOOKUP(HZ83,PROTOKOL!$A:$E,5,FALSE))</f>
        <v xml:space="preserve"> </v>
      </c>
      <c r="IE83" s="205" t="str">
        <f t="shared" si="189"/>
        <v xml:space="preserve"> </v>
      </c>
      <c r="IF83" s="169">
        <f t="shared" si="166"/>
        <v>0</v>
      </c>
      <c r="IG83" s="170" t="str">
        <f t="shared" si="167"/>
        <v xml:space="preserve"> </v>
      </c>
      <c r="II83" s="166">
        <v>21</v>
      </c>
      <c r="IJ83" s="225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",(VLOOKUP(IM83,PROTOKOL!$A$1:$E$27,2,FALSE))*IN83)</f>
        <v xml:space="preserve"> </v>
      </c>
      <c r="IP83" s="168" t="str">
        <f t="shared" si="126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168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",(VLOOKUP(IV83,PROTOKOL!$A$1:$E$27,2,FALSE))*IW83)</f>
        <v xml:space="preserve"> </v>
      </c>
      <c r="IY83" s="168" t="str">
        <f t="shared" si="127"/>
        <v xml:space="preserve"> </v>
      </c>
      <c r="IZ83" s="169" t="str">
        <f>IF(IV83=0," ",VLOOKUP(IV83,PROTOKOL!$A:$E,5,FALSE))</f>
        <v xml:space="preserve"> </v>
      </c>
      <c r="JA83" s="205" t="str">
        <f t="shared" si="190"/>
        <v xml:space="preserve"> </v>
      </c>
      <c r="JB83" s="169">
        <f t="shared" si="169"/>
        <v>0</v>
      </c>
      <c r="JC83" s="170" t="str">
        <f t="shared" si="170"/>
        <v xml:space="preserve"> </v>
      </c>
      <c r="JE83" s="166">
        <v>21</v>
      </c>
      <c r="JF83" s="225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",(VLOOKUP(JI83,PROTOKOL!$A$1:$E$27,2,FALSE))*JJ83)</f>
        <v xml:space="preserve"> </v>
      </c>
      <c r="JL83" s="168" t="str">
        <f t="shared" si="128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171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",(VLOOKUP(JR83,PROTOKOL!$A$1:$E$27,2,FALSE))*JS83)</f>
        <v xml:space="preserve"> </v>
      </c>
      <c r="JU83" s="168" t="str">
        <f t="shared" si="129"/>
        <v xml:space="preserve"> </v>
      </c>
      <c r="JV83" s="169" t="str">
        <f>IF(JR83=0," ",VLOOKUP(JR83,PROTOKOL!$A:$E,5,FALSE))</f>
        <v xml:space="preserve"> </v>
      </c>
      <c r="JW83" s="205" t="str">
        <f t="shared" si="191"/>
        <v xml:space="preserve"> </v>
      </c>
      <c r="JX83" s="169">
        <f t="shared" si="172"/>
        <v>0</v>
      </c>
      <c r="JY83" s="170" t="str">
        <f t="shared" si="173"/>
        <v xml:space="preserve"> </v>
      </c>
      <c r="KA83" s="166">
        <v>21</v>
      </c>
      <c r="KB83" s="225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",(VLOOKUP(KE83,PROTOKOL!$A$1:$E$27,2,FALSE))*KF83)</f>
        <v xml:space="preserve"> </v>
      </c>
      <c r="KH83" s="168" t="str">
        <f t="shared" si="130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174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",(VLOOKUP(KN83,PROTOKOL!$A$1:$E$27,2,FALSE))*KO83)</f>
        <v xml:space="preserve"> </v>
      </c>
      <c r="KQ83" s="168" t="str">
        <f t="shared" si="131"/>
        <v xml:space="preserve"> </v>
      </c>
      <c r="KR83" s="169" t="str">
        <f>IF(KN83=0," ",VLOOKUP(KN83,PROTOKOL!$A:$E,5,FALSE))</f>
        <v xml:space="preserve"> </v>
      </c>
      <c r="KS83" s="205" t="str">
        <f t="shared" si="192"/>
        <v xml:space="preserve"> </v>
      </c>
      <c r="KT83" s="169">
        <f t="shared" si="175"/>
        <v>0</v>
      </c>
      <c r="KU83" s="170" t="str">
        <f t="shared" si="176"/>
        <v xml:space="preserve"> </v>
      </c>
      <c r="KW83" s="166">
        <v>21</v>
      </c>
      <c r="KX83" s="225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",(VLOOKUP(LA83,PROTOKOL!$A$1:$E$27,2,FALSE))*LB83)</f>
        <v xml:space="preserve"> </v>
      </c>
      <c r="LD83" s="168" t="str">
        <f t="shared" si="132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177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",(VLOOKUP(LJ83,PROTOKOL!$A$1:$E$27,2,FALSE))*LK83)</f>
        <v xml:space="preserve"> </v>
      </c>
      <c r="LM83" s="168" t="str">
        <f t="shared" si="133"/>
        <v xml:space="preserve"> </v>
      </c>
      <c r="LN83" s="169" t="str">
        <f>IF(LJ83=0," ",VLOOKUP(LJ83,PROTOKOL!$A:$E,5,FALSE))</f>
        <v xml:space="preserve"> </v>
      </c>
      <c r="LO83" s="205" t="str">
        <f t="shared" si="193"/>
        <v xml:space="preserve"> </v>
      </c>
      <c r="LP83" s="169">
        <f t="shared" si="178"/>
        <v>0</v>
      </c>
      <c r="LQ83" s="170" t="str">
        <f t="shared" si="179"/>
        <v xml:space="preserve"> </v>
      </c>
    </row>
    <row r="84" spans="1:329" ht="13.8">
      <c r="A84" s="166">
        <v>21</v>
      </c>
      <c r="B84" s="226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",(VLOOKUP(E84,PROTOKOL!$A$1:$E$27,2,FALSE))*F84)</f>
        <v xml:space="preserve"> </v>
      </c>
      <c r="H84" s="168" t="str">
        <f t="shared" si="104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34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",(VLOOKUP(N84,PROTOKOL!$A$1:$E$27,2,FALSE))*O84)</f>
        <v xml:space="preserve"> </v>
      </c>
      <c r="Q84" s="168" t="str">
        <f t="shared" si="105"/>
        <v xml:space="preserve"> </v>
      </c>
      <c r="R84" s="169" t="str">
        <f>IF(N84=0," ",VLOOKUP(N84,PROTOKOL!$A:$E,5,FALSE))</f>
        <v xml:space="preserve"> </v>
      </c>
      <c r="S84" s="205" t="str">
        <f t="shared" si="135"/>
        <v xml:space="preserve"> </v>
      </c>
      <c r="T84" s="169">
        <f t="shared" si="136"/>
        <v>0</v>
      </c>
      <c r="U84" s="170" t="str">
        <f t="shared" si="137"/>
        <v xml:space="preserve"> </v>
      </c>
      <c r="W84" s="166">
        <v>21</v>
      </c>
      <c r="X84" s="226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",(VLOOKUP(AA84,PROTOKOL!$A$1:$E$27,2,FALSE))*AB84)</f>
        <v xml:space="preserve"> </v>
      </c>
      <c r="AD84" s="168" t="str">
        <f t="shared" si="106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38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",(VLOOKUP(AJ84,PROTOKOL!$A$1:$E$27,2,FALSE))*AK84)</f>
        <v xml:space="preserve"> </v>
      </c>
      <c r="AM84" s="168" t="str">
        <f t="shared" si="107"/>
        <v xml:space="preserve"> </v>
      </c>
      <c r="AN84" s="169" t="str">
        <f>IF(AJ84=0," ",VLOOKUP(AJ84,PROTOKOL!$A:$E,5,FALSE))</f>
        <v xml:space="preserve"> </v>
      </c>
      <c r="AO84" s="205" t="str">
        <f t="shared" si="180"/>
        <v xml:space="preserve"> </v>
      </c>
      <c r="AP84" s="169">
        <f t="shared" si="139"/>
        <v>0</v>
      </c>
      <c r="AQ84" s="170" t="str">
        <f t="shared" si="140"/>
        <v xml:space="preserve"> </v>
      </c>
      <c r="AS84" s="166">
        <v>21</v>
      </c>
      <c r="AT84" s="226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",(VLOOKUP(AW84,PROTOKOL!$A$1:$E$27,2,FALSE))*AX84)</f>
        <v xml:space="preserve"> </v>
      </c>
      <c r="AZ84" s="168" t="str">
        <f t="shared" si="108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41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",(VLOOKUP(BF84,PROTOKOL!$A$1:$E$27,2,FALSE))*BG84)</f>
        <v xml:space="preserve"> </v>
      </c>
      <c r="BI84" s="168" t="str">
        <f t="shared" si="109"/>
        <v xml:space="preserve"> </v>
      </c>
      <c r="BJ84" s="169" t="str">
        <f>IF(BF84=0," ",VLOOKUP(BF84,PROTOKOL!$A:$E,5,FALSE))</f>
        <v xml:space="preserve"> </v>
      </c>
      <c r="BK84" s="205" t="str">
        <f t="shared" si="181"/>
        <v xml:space="preserve"> </v>
      </c>
      <c r="BL84" s="169">
        <f t="shared" si="142"/>
        <v>0</v>
      </c>
      <c r="BM84" s="170" t="str">
        <f t="shared" si="143"/>
        <v xml:space="preserve"> </v>
      </c>
      <c r="BO84" s="166">
        <v>21</v>
      </c>
      <c r="BP84" s="226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",(VLOOKUP(BS84,PROTOKOL!$A$1:$E$27,2,FALSE))*BT84)</f>
        <v xml:space="preserve"> </v>
      </c>
      <c r="BV84" s="168" t="str">
        <f t="shared" si="110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44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",(VLOOKUP(CB84,PROTOKOL!$A$1:$E$27,2,FALSE))*CC84)</f>
        <v xml:space="preserve"> </v>
      </c>
      <c r="CE84" s="168" t="str">
        <f t="shared" si="111"/>
        <v xml:space="preserve"> </v>
      </c>
      <c r="CF84" s="169" t="str">
        <f>IF(CB84=0," ",VLOOKUP(CB84,PROTOKOL!$A:$E,5,FALSE))</f>
        <v xml:space="preserve"> </v>
      </c>
      <c r="CG84" s="205" t="str">
        <f t="shared" si="182"/>
        <v xml:space="preserve"> </v>
      </c>
      <c r="CH84" s="169">
        <f t="shared" si="145"/>
        <v>0</v>
      </c>
      <c r="CI84" s="170" t="str">
        <f t="shared" si="146"/>
        <v xml:space="preserve"> </v>
      </c>
      <c r="CK84" s="166">
        <v>21</v>
      </c>
      <c r="CL84" s="226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",(VLOOKUP(CO84,PROTOKOL!$A$1:$E$27,2,FALSE))*CP84)</f>
        <v xml:space="preserve"> </v>
      </c>
      <c r="CR84" s="168" t="str">
        <f t="shared" si="112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47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",(VLOOKUP(CX84,PROTOKOL!$A$1:$E$27,2,FALSE))*CY84)</f>
        <v xml:space="preserve"> </v>
      </c>
      <c r="DA84" s="168" t="str">
        <f t="shared" si="113"/>
        <v xml:space="preserve"> </v>
      </c>
      <c r="DB84" s="169" t="str">
        <f>IF(CX84=0," ",VLOOKUP(CX84,PROTOKOL!$A:$E,5,FALSE))</f>
        <v xml:space="preserve"> </v>
      </c>
      <c r="DC84" s="205" t="str">
        <f t="shared" si="183"/>
        <v xml:space="preserve"> </v>
      </c>
      <c r="DD84" s="169">
        <f t="shared" si="148"/>
        <v>0</v>
      </c>
      <c r="DE84" s="170" t="str">
        <f t="shared" si="149"/>
        <v xml:space="preserve"> </v>
      </c>
      <c r="DG84" s="166">
        <v>21</v>
      </c>
      <c r="DH84" s="226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",(VLOOKUP(DK84,PROTOKOL!$A$1:$E$27,2,FALSE))*DL84)</f>
        <v xml:space="preserve"> </v>
      </c>
      <c r="DN84" s="168" t="str">
        <f t="shared" si="114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50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",(VLOOKUP(DT84,PROTOKOL!$A$1:$E$27,2,FALSE))*DU84)</f>
        <v xml:space="preserve"> </v>
      </c>
      <c r="DW84" s="168" t="str">
        <f t="shared" si="115"/>
        <v xml:space="preserve"> </v>
      </c>
      <c r="DX84" s="169" t="str">
        <f>IF(DT84=0," ",VLOOKUP(DT84,PROTOKOL!$A:$E,5,FALSE))</f>
        <v xml:space="preserve"> </v>
      </c>
      <c r="DY84" s="205" t="str">
        <f t="shared" si="184"/>
        <v xml:space="preserve"> </v>
      </c>
      <c r="DZ84" s="169">
        <f t="shared" si="151"/>
        <v>0</v>
      </c>
      <c r="EA84" s="170" t="str">
        <f t="shared" si="152"/>
        <v xml:space="preserve"> </v>
      </c>
      <c r="EC84" s="166">
        <v>21</v>
      </c>
      <c r="ED84" s="226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",(VLOOKUP(EG84,PROTOKOL!$A$1:$E$27,2,FALSE))*EH84)</f>
        <v xml:space="preserve"> </v>
      </c>
      <c r="EJ84" s="168" t="str">
        <f t="shared" si="116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53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",(VLOOKUP(EP84,PROTOKOL!$A$1:$E$27,2,FALSE))*EQ84)</f>
        <v xml:space="preserve"> </v>
      </c>
      <c r="ES84" s="168" t="str">
        <f t="shared" si="117"/>
        <v xml:space="preserve"> </v>
      </c>
      <c r="ET84" s="169" t="str">
        <f>IF(EP84=0," ",VLOOKUP(EP84,PROTOKOL!$A:$E,5,FALSE))</f>
        <v xml:space="preserve"> </v>
      </c>
      <c r="EU84" s="205" t="str">
        <f t="shared" si="185"/>
        <v xml:space="preserve"> </v>
      </c>
      <c r="EV84" s="169">
        <f t="shared" si="154"/>
        <v>0</v>
      </c>
      <c r="EW84" s="170" t="str">
        <f t="shared" si="155"/>
        <v xml:space="preserve"> </v>
      </c>
      <c r="EY84" s="166">
        <v>21</v>
      </c>
      <c r="EZ84" s="226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",(VLOOKUP(FC84,PROTOKOL!$A$1:$E$27,2,FALSE))*FD84)</f>
        <v xml:space="preserve"> </v>
      </c>
      <c r="FF84" s="168" t="str">
        <f t="shared" si="118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156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",(VLOOKUP(FL84,PROTOKOL!$A$1:$E$27,2,FALSE))*FM84)</f>
        <v xml:space="preserve"> </v>
      </c>
      <c r="FO84" s="168" t="str">
        <f t="shared" si="119"/>
        <v xml:space="preserve"> </v>
      </c>
      <c r="FP84" s="169" t="str">
        <f>IF(FL84=0," ",VLOOKUP(FL84,PROTOKOL!$A:$E,5,FALSE))</f>
        <v xml:space="preserve"> </v>
      </c>
      <c r="FQ84" s="205" t="str">
        <f t="shared" si="186"/>
        <v xml:space="preserve"> </v>
      </c>
      <c r="FR84" s="169">
        <f t="shared" si="157"/>
        <v>0</v>
      </c>
      <c r="FS84" s="170" t="str">
        <f t="shared" si="158"/>
        <v xml:space="preserve"> </v>
      </c>
      <c r="FU84" s="166">
        <v>21</v>
      </c>
      <c r="FV84" s="226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",(VLOOKUP(FY84,PROTOKOL!$A$1:$E$27,2,FALSE))*FZ84)</f>
        <v xml:space="preserve"> </v>
      </c>
      <c r="GB84" s="168" t="str">
        <f t="shared" si="120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159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",(VLOOKUP(GH84,PROTOKOL!$A$1:$E$27,2,FALSE))*GI84)</f>
        <v xml:space="preserve"> </v>
      </c>
      <c r="GK84" s="168" t="str">
        <f t="shared" si="121"/>
        <v xml:space="preserve"> </v>
      </c>
      <c r="GL84" s="169" t="str">
        <f>IF(GH84=0," ",VLOOKUP(GH84,PROTOKOL!$A:$E,5,FALSE))</f>
        <v xml:space="preserve"> </v>
      </c>
      <c r="GM84" s="205" t="str">
        <f t="shared" si="187"/>
        <v xml:space="preserve"> </v>
      </c>
      <c r="GN84" s="169">
        <f t="shared" si="160"/>
        <v>0</v>
      </c>
      <c r="GO84" s="170" t="str">
        <f t="shared" si="161"/>
        <v xml:space="preserve"> </v>
      </c>
      <c r="GQ84" s="166">
        <v>21</v>
      </c>
      <c r="GR84" s="226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",(VLOOKUP(GU84,PROTOKOL!$A$1:$E$27,2,FALSE))*GV84)</f>
        <v xml:space="preserve"> </v>
      </c>
      <c r="GX84" s="168" t="str">
        <f t="shared" si="122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162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",(VLOOKUP(HD84,PROTOKOL!$A$1:$E$27,2,FALSE))*HE84)</f>
        <v xml:space="preserve"> </v>
      </c>
      <c r="HG84" s="168" t="str">
        <f t="shared" si="123"/>
        <v xml:space="preserve"> </v>
      </c>
      <c r="HH84" s="169" t="str">
        <f>IF(HD84=0," ",VLOOKUP(HD84,PROTOKOL!$A:$E,5,FALSE))</f>
        <v xml:space="preserve"> </v>
      </c>
      <c r="HI84" s="205" t="str">
        <f t="shared" si="188"/>
        <v xml:space="preserve"> </v>
      </c>
      <c r="HJ84" s="169">
        <f t="shared" si="163"/>
        <v>0</v>
      </c>
      <c r="HK84" s="170" t="str">
        <f t="shared" si="164"/>
        <v xml:space="preserve"> </v>
      </c>
      <c r="HM84" s="166">
        <v>21</v>
      </c>
      <c r="HN84" s="226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",(VLOOKUP(HQ84,PROTOKOL!$A$1:$E$27,2,FALSE))*HR84)</f>
        <v xml:space="preserve"> </v>
      </c>
      <c r="HT84" s="168" t="str">
        <f t="shared" si="124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165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",(VLOOKUP(HZ84,PROTOKOL!$A$1:$E$27,2,FALSE))*IA84)</f>
        <v xml:space="preserve"> </v>
      </c>
      <c r="IC84" s="168" t="str">
        <f t="shared" si="125"/>
        <v xml:space="preserve"> </v>
      </c>
      <c r="ID84" s="169" t="str">
        <f>IF(HZ84=0," ",VLOOKUP(HZ84,PROTOKOL!$A:$E,5,FALSE))</f>
        <v xml:space="preserve"> </v>
      </c>
      <c r="IE84" s="205" t="str">
        <f t="shared" si="189"/>
        <v xml:space="preserve"> </v>
      </c>
      <c r="IF84" s="169">
        <f t="shared" si="166"/>
        <v>0</v>
      </c>
      <c r="IG84" s="170" t="str">
        <f t="shared" si="167"/>
        <v xml:space="preserve"> </v>
      </c>
      <c r="II84" s="166">
        <v>21</v>
      </c>
      <c r="IJ84" s="226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",(VLOOKUP(IM84,PROTOKOL!$A$1:$E$27,2,FALSE))*IN84)</f>
        <v xml:space="preserve"> </v>
      </c>
      <c r="IP84" s="168" t="str">
        <f t="shared" si="126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168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",(VLOOKUP(IV84,PROTOKOL!$A$1:$E$27,2,FALSE))*IW84)</f>
        <v xml:space="preserve"> </v>
      </c>
      <c r="IY84" s="168" t="str">
        <f t="shared" si="127"/>
        <v xml:space="preserve"> </v>
      </c>
      <c r="IZ84" s="169" t="str">
        <f>IF(IV84=0," ",VLOOKUP(IV84,PROTOKOL!$A:$E,5,FALSE))</f>
        <v xml:space="preserve"> </v>
      </c>
      <c r="JA84" s="205" t="str">
        <f t="shared" si="190"/>
        <v xml:space="preserve"> </v>
      </c>
      <c r="JB84" s="169">
        <f t="shared" si="169"/>
        <v>0</v>
      </c>
      <c r="JC84" s="170" t="str">
        <f t="shared" si="170"/>
        <v xml:space="preserve"> </v>
      </c>
      <c r="JE84" s="166">
        <v>21</v>
      </c>
      <c r="JF84" s="226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",(VLOOKUP(JI84,PROTOKOL!$A$1:$E$27,2,FALSE))*JJ84)</f>
        <v xml:space="preserve"> </v>
      </c>
      <c r="JL84" s="168" t="str">
        <f t="shared" si="128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171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",(VLOOKUP(JR84,PROTOKOL!$A$1:$E$27,2,FALSE))*JS84)</f>
        <v xml:space="preserve"> </v>
      </c>
      <c r="JU84" s="168" t="str">
        <f t="shared" si="129"/>
        <v xml:space="preserve"> </v>
      </c>
      <c r="JV84" s="169" t="str">
        <f>IF(JR84=0," ",VLOOKUP(JR84,PROTOKOL!$A:$E,5,FALSE))</f>
        <v xml:space="preserve"> </v>
      </c>
      <c r="JW84" s="205" t="str">
        <f t="shared" si="191"/>
        <v xml:space="preserve"> </v>
      </c>
      <c r="JX84" s="169">
        <f t="shared" si="172"/>
        <v>0</v>
      </c>
      <c r="JY84" s="170" t="str">
        <f t="shared" si="173"/>
        <v xml:space="preserve"> </v>
      </c>
      <c r="KA84" s="166">
        <v>21</v>
      </c>
      <c r="KB84" s="226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",(VLOOKUP(KE84,PROTOKOL!$A$1:$E$27,2,FALSE))*KF84)</f>
        <v xml:space="preserve"> </v>
      </c>
      <c r="KH84" s="168" t="str">
        <f t="shared" si="130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174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",(VLOOKUP(KN84,PROTOKOL!$A$1:$E$27,2,FALSE))*KO84)</f>
        <v xml:space="preserve"> </v>
      </c>
      <c r="KQ84" s="168" t="str">
        <f t="shared" si="131"/>
        <v xml:space="preserve"> </v>
      </c>
      <c r="KR84" s="169" t="str">
        <f>IF(KN84=0," ",VLOOKUP(KN84,PROTOKOL!$A:$E,5,FALSE))</f>
        <v xml:space="preserve"> </v>
      </c>
      <c r="KS84" s="205" t="str">
        <f t="shared" si="192"/>
        <v xml:space="preserve"> </v>
      </c>
      <c r="KT84" s="169">
        <f t="shared" si="175"/>
        <v>0</v>
      </c>
      <c r="KU84" s="170" t="str">
        <f t="shared" si="176"/>
        <v xml:space="preserve"> </v>
      </c>
      <c r="KW84" s="166">
        <v>21</v>
      </c>
      <c r="KX84" s="226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",(VLOOKUP(LA84,PROTOKOL!$A$1:$E$27,2,FALSE))*LB84)</f>
        <v xml:space="preserve"> </v>
      </c>
      <c r="LD84" s="168" t="str">
        <f t="shared" si="132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177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",(VLOOKUP(LJ84,PROTOKOL!$A$1:$E$27,2,FALSE))*LK84)</f>
        <v xml:space="preserve"> </v>
      </c>
      <c r="LM84" s="168" t="str">
        <f t="shared" si="133"/>
        <v xml:space="preserve"> </v>
      </c>
      <c r="LN84" s="169" t="str">
        <f>IF(LJ84=0," ",VLOOKUP(LJ84,PROTOKOL!$A:$E,5,FALSE))</f>
        <v xml:space="preserve"> </v>
      </c>
      <c r="LO84" s="205" t="str">
        <f t="shared" si="193"/>
        <v xml:space="preserve"> </v>
      </c>
      <c r="LP84" s="169">
        <f t="shared" si="178"/>
        <v>0</v>
      </c>
      <c r="LQ84" s="170" t="str">
        <f t="shared" si="179"/>
        <v xml:space="preserve"> </v>
      </c>
    </row>
    <row r="85" spans="1:329" ht="13.8">
      <c r="A85" s="166">
        <v>21</v>
      </c>
      <c r="B85" s="227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",(VLOOKUP(E85,PROTOKOL!$A$1:$E$27,2,FALSE))*F85)</f>
        <v xml:space="preserve"> </v>
      </c>
      <c r="H85" s="168" t="str">
        <f t="shared" si="104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34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",(VLOOKUP(N85,PROTOKOL!$A$1:$E$27,2,FALSE))*O85)</f>
        <v xml:space="preserve"> </v>
      </c>
      <c r="Q85" s="168" t="str">
        <f t="shared" si="105"/>
        <v xml:space="preserve"> </v>
      </c>
      <c r="R85" s="169" t="str">
        <f>IF(N85=0," ",VLOOKUP(N85,PROTOKOL!$A:$E,5,FALSE))</f>
        <v xml:space="preserve"> </v>
      </c>
      <c r="S85" s="205" t="str">
        <f t="shared" si="135"/>
        <v xml:space="preserve"> </v>
      </c>
      <c r="T85" s="169">
        <f t="shared" si="136"/>
        <v>0</v>
      </c>
      <c r="U85" s="170" t="str">
        <f t="shared" si="137"/>
        <v xml:space="preserve"> </v>
      </c>
      <c r="W85" s="166">
        <v>21</v>
      </c>
      <c r="X85" s="227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",(VLOOKUP(AA85,PROTOKOL!$A$1:$E$27,2,FALSE))*AB85)</f>
        <v xml:space="preserve"> </v>
      </c>
      <c r="AD85" s="168" t="str">
        <f t="shared" si="106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38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",(VLOOKUP(AJ85,PROTOKOL!$A$1:$E$27,2,FALSE))*AK85)</f>
        <v xml:space="preserve"> </v>
      </c>
      <c r="AM85" s="168" t="str">
        <f t="shared" si="107"/>
        <v xml:space="preserve"> </v>
      </c>
      <c r="AN85" s="169" t="str">
        <f>IF(AJ85=0," ",VLOOKUP(AJ85,PROTOKOL!$A:$E,5,FALSE))</f>
        <v xml:space="preserve"> </v>
      </c>
      <c r="AO85" s="205" t="str">
        <f t="shared" si="180"/>
        <v xml:space="preserve"> </v>
      </c>
      <c r="AP85" s="169">
        <f t="shared" si="139"/>
        <v>0</v>
      </c>
      <c r="AQ85" s="170" t="str">
        <f t="shared" si="140"/>
        <v xml:space="preserve"> </v>
      </c>
      <c r="AS85" s="166">
        <v>21</v>
      </c>
      <c r="AT85" s="227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",(VLOOKUP(AW85,PROTOKOL!$A$1:$E$27,2,FALSE))*AX85)</f>
        <v xml:space="preserve"> </v>
      </c>
      <c r="AZ85" s="168" t="str">
        <f t="shared" si="108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41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",(VLOOKUP(BF85,PROTOKOL!$A$1:$E$27,2,FALSE))*BG85)</f>
        <v xml:space="preserve"> </v>
      </c>
      <c r="BI85" s="168" t="str">
        <f t="shared" si="109"/>
        <v xml:space="preserve"> </v>
      </c>
      <c r="BJ85" s="169" t="str">
        <f>IF(BF85=0," ",VLOOKUP(BF85,PROTOKOL!$A:$E,5,FALSE))</f>
        <v xml:space="preserve"> </v>
      </c>
      <c r="BK85" s="205" t="str">
        <f t="shared" si="181"/>
        <v xml:space="preserve"> </v>
      </c>
      <c r="BL85" s="169">
        <f t="shared" si="142"/>
        <v>0</v>
      </c>
      <c r="BM85" s="170" t="str">
        <f t="shared" si="143"/>
        <v xml:space="preserve"> </v>
      </c>
      <c r="BO85" s="166">
        <v>21</v>
      </c>
      <c r="BP85" s="227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",(VLOOKUP(BS85,PROTOKOL!$A$1:$E$27,2,FALSE))*BT85)</f>
        <v xml:space="preserve"> </v>
      </c>
      <c r="BV85" s="168" t="str">
        <f t="shared" si="110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44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",(VLOOKUP(CB85,PROTOKOL!$A$1:$E$27,2,FALSE))*CC85)</f>
        <v xml:space="preserve"> </v>
      </c>
      <c r="CE85" s="168" t="str">
        <f t="shared" si="111"/>
        <v xml:space="preserve"> </v>
      </c>
      <c r="CF85" s="169" t="str">
        <f>IF(CB85=0," ",VLOOKUP(CB85,PROTOKOL!$A:$E,5,FALSE))</f>
        <v xml:space="preserve"> </v>
      </c>
      <c r="CG85" s="205" t="str">
        <f t="shared" si="182"/>
        <v xml:space="preserve"> </v>
      </c>
      <c r="CH85" s="169">
        <f t="shared" si="145"/>
        <v>0</v>
      </c>
      <c r="CI85" s="170" t="str">
        <f t="shared" si="146"/>
        <v xml:space="preserve"> </v>
      </c>
      <c r="CK85" s="166">
        <v>21</v>
      </c>
      <c r="CL85" s="227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",(VLOOKUP(CO85,PROTOKOL!$A$1:$E$27,2,FALSE))*CP85)</f>
        <v xml:space="preserve"> </v>
      </c>
      <c r="CR85" s="168" t="str">
        <f t="shared" si="112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47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",(VLOOKUP(CX85,PROTOKOL!$A$1:$E$27,2,FALSE))*CY85)</f>
        <v xml:space="preserve"> </v>
      </c>
      <c r="DA85" s="168" t="str">
        <f t="shared" si="113"/>
        <v xml:space="preserve"> </v>
      </c>
      <c r="DB85" s="169" t="str">
        <f>IF(CX85=0," ",VLOOKUP(CX85,PROTOKOL!$A:$E,5,FALSE))</f>
        <v xml:space="preserve"> </v>
      </c>
      <c r="DC85" s="205" t="str">
        <f t="shared" si="183"/>
        <v xml:space="preserve"> </v>
      </c>
      <c r="DD85" s="169">
        <f t="shared" si="148"/>
        <v>0</v>
      </c>
      <c r="DE85" s="170" t="str">
        <f t="shared" si="149"/>
        <v xml:space="preserve"> </v>
      </c>
      <c r="DG85" s="166">
        <v>21</v>
      </c>
      <c r="DH85" s="227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",(VLOOKUP(DK85,PROTOKOL!$A$1:$E$27,2,FALSE))*DL85)</f>
        <v xml:space="preserve"> </v>
      </c>
      <c r="DN85" s="168" t="str">
        <f t="shared" si="114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50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",(VLOOKUP(DT85,PROTOKOL!$A$1:$E$27,2,FALSE))*DU85)</f>
        <v xml:space="preserve"> </v>
      </c>
      <c r="DW85" s="168" t="str">
        <f t="shared" si="115"/>
        <v xml:space="preserve"> </v>
      </c>
      <c r="DX85" s="169" t="str">
        <f>IF(DT85=0," ",VLOOKUP(DT85,PROTOKOL!$A:$E,5,FALSE))</f>
        <v xml:space="preserve"> </v>
      </c>
      <c r="DY85" s="205" t="str">
        <f t="shared" si="184"/>
        <v xml:space="preserve"> </v>
      </c>
      <c r="DZ85" s="169">
        <f t="shared" si="151"/>
        <v>0</v>
      </c>
      <c r="EA85" s="170" t="str">
        <f t="shared" si="152"/>
        <v xml:space="preserve"> </v>
      </c>
      <c r="EC85" s="166">
        <v>21</v>
      </c>
      <c r="ED85" s="227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",(VLOOKUP(EG85,PROTOKOL!$A$1:$E$27,2,FALSE))*EH85)</f>
        <v xml:space="preserve"> </v>
      </c>
      <c r="EJ85" s="168" t="str">
        <f t="shared" si="116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53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",(VLOOKUP(EP85,PROTOKOL!$A$1:$E$27,2,FALSE))*EQ85)</f>
        <v xml:space="preserve"> </v>
      </c>
      <c r="ES85" s="168" t="str">
        <f t="shared" si="117"/>
        <v xml:space="preserve"> </v>
      </c>
      <c r="ET85" s="169" t="str">
        <f>IF(EP85=0," ",VLOOKUP(EP85,PROTOKOL!$A:$E,5,FALSE))</f>
        <v xml:space="preserve"> </v>
      </c>
      <c r="EU85" s="205" t="str">
        <f t="shared" si="185"/>
        <v xml:space="preserve"> </v>
      </c>
      <c r="EV85" s="169">
        <f t="shared" si="154"/>
        <v>0</v>
      </c>
      <c r="EW85" s="170" t="str">
        <f t="shared" si="155"/>
        <v xml:space="preserve"> </v>
      </c>
      <c r="EY85" s="166">
        <v>21</v>
      </c>
      <c r="EZ85" s="227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",(VLOOKUP(FC85,PROTOKOL!$A$1:$E$27,2,FALSE))*FD85)</f>
        <v xml:space="preserve"> </v>
      </c>
      <c r="FF85" s="168" t="str">
        <f t="shared" si="118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156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",(VLOOKUP(FL85,PROTOKOL!$A$1:$E$27,2,FALSE))*FM85)</f>
        <v xml:space="preserve"> </v>
      </c>
      <c r="FO85" s="168" t="str">
        <f t="shared" si="119"/>
        <v xml:space="preserve"> </v>
      </c>
      <c r="FP85" s="169" t="str">
        <f>IF(FL85=0," ",VLOOKUP(FL85,PROTOKOL!$A:$E,5,FALSE))</f>
        <v xml:space="preserve"> </v>
      </c>
      <c r="FQ85" s="205" t="str">
        <f t="shared" si="186"/>
        <v xml:space="preserve"> </v>
      </c>
      <c r="FR85" s="169">
        <f t="shared" si="157"/>
        <v>0</v>
      </c>
      <c r="FS85" s="170" t="str">
        <f t="shared" si="158"/>
        <v xml:space="preserve"> </v>
      </c>
      <c r="FU85" s="166">
        <v>21</v>
      </c>
      <c r="FV85" s="227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",(VLOOKUP(FY85,PROTOKOL!$A$1:$E$27,2,FALSE))*FZ85)</f>
        <v xml:space="preserve"> </v>
      </c>
      <c r="GB85" s="168" t="str">
        <f t="shared" si="120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159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",(VLOOKUP(GH85,PROTOKOL!$A$1:$E$27,2,FALSE))*GI85)</f>
        <v xml:space="preserve"> </v>
      </c>
      <c r="GK85" s="168" t="str">
        <f t="shared" si="121"/>
        <v xml:space="preserve"> </v>
      </c>
      <c r="GL85" s="169" t="str">
        <f>IF(GH85=0," ",VLOOKUP(GH85,PROTOKOL!$A:$E,5,FALSE))</f>
        <v xml:space="preserve"> </v>
      </c>
      <c r="GM85" s="205" t="str">
        <f t="shared" si="187"/>
        <v xml:space="preserve"> </v>
      </c>
      <c r="GN85" s="169">
        <f t="shared" si="160"/>
        <v>0</v>
      </c>
      <c r="GO85" s="170" t="str">
        <f t="shared" si="161"/>
        <v xml:space="preserve"> </v>
      </c>
      <c r="GQ85" s="166">
        <v>21</v>
      </c>
      <c r="GR85" s="227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",(VLOOKUP(GU85,PROTOKOL!$A$1:$E$27,2,FALSE))*GV85)</f>
        <v xml:space="preserve"> </v>
      </c>
      <c r="GX85" s="168" t="str">
        <f t="shared" si="122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162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",(VLOOKUP(HD85,PROTOKOL!$A$1:$E$27,2,FALSE))*HE85)</f>
        <v xml:space="preserve"> </v>
      </c>
      <c r="HG85" s="168" t="str">
        <f t="shared" si="123"/>
        <v xml:space="preserve"> </v>
      </c>
      <c r="HH85" s="169" t="str">
        <f>IF(HD85=0," ",VLOOKUP(HD85,PROTOKOL!$A:$E,5,FALSE))</f>
        <v xml:space="preserve"> </v>
      </c>
      <c r="HI85" s="205" t="str">
        <f t="shared" si="188"/>
        <v xml:space="preserve"> </v>
      </c>
      <c r="HJ85" s="169">
        <f t="shared" si="163"/>
        <v>0</v>
      </c>
      <c r="HK85" s="170" t="str">
        <f t="shared" si="164"/>
        <v xml:space="preserve"> </v>
      </c>
      <c r="HM85" s="166">
        <v>21</v>
      </c>
      <c r="HN85" s="227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",(VLOOKUP(HQ85,PROTOKOL!$A$1:$E$27,2,FALSE))*HR85)</f>
        <v xml:space="preserve"> </v>
      </c>
      <c r="HT85" s="168" t="str">
        <f t="shared" si="124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165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",(VLOOKUP(HZ85,PROTOKOL!$A$1:$E$27,2,FALSE))*IA85)</f>
        <v xml:space="preserve"> </v>
      </c>
      <c r="IC85" s="168" t="str">
        <f t="shared" si="125"/>
        <v xml:space="preserve"> </v>
      </c>
      <c r="ID85" s="169" t="str">
        <f>IF(HZ85=0," ",VLOOKUP(HZ85,PROTOKOL!$A:$E,5,FALSE))</f>
        <v xml:space="preserve"> </v>
      </c>
      <c r="IE85" s="205" t="str">
        <f t="shared" si="189"/>
        <v xml:space="preserve"> </v>
      </c>
      <c r="IF85" s="169">
        <f t="shared" si="166"/>
        <v>0</v>
      </c>
      <c r="IG85" s="170" t="str">
        <f t="shared" si="167"/>
        <v xml:space="preserve"> </v>
      </c>
      <c r="II85" s="166">
        <v>21</v>
      </c>
      <c r="IJ85" s="227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",(VLOOKUP(IM85,PROTOKOL!$A$1:$E$27,2,FALSE))*IN85)</f>
        <v xml:space="preserve"> </v>
      </c>
      <c r="IP85" s="168" t="str">
        <f t="shared" si="126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168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",(VLOOKUP(IV85,PROTOKOL!$A$1:$E$27,2,FALSE))*IW85)</f>
        <v xml:space="preserve"> </v>
      </c>
      <c r="IY85" s="168" t="str">
        <f t="shared" si="127"/>
        <v xml:space="preserve"> </v>
      </c>
      <c r="IZ85" s="169" t="str">
        <f>IF(IV85=0," ",VLOOKUP(IV85,PROTOKOL!$A:$E,5,FALSE))</f>
        <v xml:space="preserve"> </v>
      </c>
      <c r="JA85" s="205" t="str">
        <f t="shared" si="190"/>
        <v xml:space="preserve"> </v>
      </c>
      <c r="JB85" s="169">
        <f t="shared" si="169"/>
        <v>0</v>
      </c>
      <c r="JC85" s="170" t="str">
        <f t="shared" si="170"/>
        <v xml:space="preserve"> </v>
      </c>
      <c r="JE85" s="166">
        <v>21</v>
      </c>
      <c r="JF85" s="227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",(VLOOKUP(JI85,PROTOKOL!$A$1:$E$27,2,FALSE))*JJ85)</f>
        <v xml:space="preserve"> </v>
      </c>
      <c r="JL85" s="168" t="str">
        <f t="shared" si="128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171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",(VLOOKUP(JR85,PROTOKOL!$A$1:$E$27,2,FALSE))*JS85)</f>
        <v xml:space="preserve"> </v>
      </c>
      <c r="JU85" s="168" t="str">
        <f t="shared" si="129"/>
        <v xml:space="preserve"> </v>
      </c>
      <c r="JV85" s="169" t="str">
        <f>IF(JR85=0," ",VLOOKUP(JR85,PROTOKOL!$A:$E,5,FALSE))</f>
        <v xml:space="preserve"> </v>
      </c>
      <c r="JW85" s="205" t="str">
        <f t="shared" si="191"/>
        <v xml:space="preserve"> </v>
      </c>
      <c r="JX85" s="169">
        <f t="shared" si="172"/>
        <v>0</v>
      </c>
      <c r="JY85" s="170" t="str">
        <f t="shared" si="173"/>
        <v xml:space="preserve"> </v>
      </c>
      <c r="KA85" s="166">
        <v>21</v>
      </c>
      <c r="KB85" s="227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",(VLOOKUP(KE85,PROTOKOL!$A$1:$E$27,2,FALSE))*KF85)</f>
        <v xml:space="preserve"> </v>
      </c>
      <c r="KH85" s="168" t="str">
        <f t="shared" si="130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174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",(VLOOKUP(KN85,PROTOKOL!$A$1:$E$27,2,FALSE))*KO85)</f>
        <v xml:space="preserve"> </v>
      </c>
      <c r="KQ85" s="168" t="str">
        <f t="shared" si="131"/>
        <v xml:space="preserve"> </v>
      </c>
      <c r="KR85" s="169" t="str">
        <f>IF(KN85=0," ",VLOOKUP(KN85,PROTOKOL!$A:$E,5,FALSE))</f>
        <v xml:space="preserve"> </v>
      </c>
      <c r="KS85" s="205" t="str">
        <f t="shared" si="192"/>
        <v xml:space="preserve"> </v>
      </c>
      <c r="KT85" s="169">
        <f t="shared" si="175"/>
        <v>0</v>
      </c>
      <c r="KU85" s="170" t="str">
        <f t="shared" si="176"/>
        <v xml:space="preserve"> </v>
      </c>
      <c r="KW85" s="166">
        <v>21</v>
      </c>
      <c r="KX85" s="227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",(VLOOKUP(LA85,PROTOKOL!$A$1:$E$27,2,FALSE))*LB85)</f>
        <v xml:space="preserve"> </v>
      </c>
      <c r="LD85" s="168" t="str">
        <f t="shared" si="132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177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",(VLOOKUP(LJ85,PROTOKOL!$A$1:$E$27,2,FALSE))*LK85)</f>
        <v xml:space="preserve"> </v>
      </c>
      <c r="LM85" s="168" t="str">
        <f t="shared" si="133"/>
        <v xml:space="preserve"> </v>
      </c>
      <c r="LN85" s="169" t="str">
        <f>IF(LJ85=0," ",VLOOKUP(LJ85,PROTOKOL!$A:$E,5,FALSE))</f>
        <v xml:space="preserve"> </v>
      </c>
      <c r="LO85" s="205" t="str">
        <f t="shared" si="193"/>
        <v xml:space="preserve"> </v>
      </c>
      <c r="LP85" s="169">
        <f t="shared" si="178"/>
        <v>0</v>
      </c>
      <c r="LQ85" s="170" t="str">
        <f t="shared" si="179"/>
        <v xml:space="preserve"> </v>
      </c>
    </row>
    <row r="86" spans="1:329" ht="13.8">
      <c r="A86" s="166">
        <v>22</v>
      </c>
      <c r="B86" s="225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",(VLOOKUP(E86,PROTOKOL!$A$1:$E$27,2,FALSE))*F86)</f>
        <v xml:space="preserve"> </v>
      </c>
      <c r="H86" s="168" t="str">
        <f t="shared" si="104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34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",(VLOOKUP(N86,PROTOKOL!$A$1:$E$27,2,FALSE))*O86)</f>
        <v xml:space="preserve"> </v>
      </c>
      <c r="Q86" s="168" t="str">
        <f t="shared" si="105"/>
        <v xml:space="preserve"> </v>
      </c>
      <c r="R86" s="169" t="str">
        <f>IF(N86=0," ",VLOOKUP(N86,PROTOKOL!$A:$E,5,FALSE))</f>
        <v xml:space="preserve"> </v>
      </c>
      <c r="S86" s="205" t="str">
        <f t="shared" si="135"/>
        <v xml:space="preserve"> </v>
      </c>
      <c r="T86" s="169">
        <f t="shared" si="136"/>
        <v>0</v>
      </c>
      <c r="U86" s="170" t="str">
        <f t="shared" si="137"/>
        <v xml:space="preserve"> </v>
      </c>
      <c r="W86" s="166">
        <v>22</v>
      </c>
      <c r="X86" s="225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",(VLOOKUP(AA86,PROTOKOL!$A$1:$E$27,2,FALSE))*AB86)</f>
        <v xml:space="preserve"> </v>
      </c>
      <c r="AD86" s="168" t="str">
        <f t="shared" si="106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38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",(VLOOKUP(AJ86,PROTOKOL!$A$1:$E$27,2,FALSE))*AK86)</f>
        <v xml:space="preserve"> </v>
      </c>
      <c r="AM86" s="168" t="str">
        <f t="shared" si="107"/>
        <v xml:space="preserve"> </v>
      </c>
      <c r="AN86" s="169" t="str">
        <f>IF(AJ86=0," ",VLOOKUP(AJ86,PROTOKOL!$A:$E,5,FALSE))</f>
        <v xml:space="preserve"> </v>
      </c>
      <c r="AO86" s="205" t="str">
        <f t="shared" si="180"/>
        <v xml:space="preserve"> </v>
      </c>
      <c r="AP86" s="169">
        <f t="shared" si="139"/>
        <v>0</v>
      </c>
      <c r="AQ86" s="170" t="str">
        <f t="shared" si="140"/>
        <v xml:space="preserve"> </v>
      </c>
      <c r="AS86" s="166">
        <v>22</v>
      </c>
      <c r="AT86" s="225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",(VLOOKUP(AW86,PROTOKOL!$A$1:$E$27,2,FALSE))*AX86)</f>
        <v xml:space="preserve"> </v>
      </c>
      <c r="AZ86" s="168" t="str">
        <f t="shared" si="108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41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",(VLOOKUP(BF86,PROTOKOL!$A$1:$E$27,2,FALSE))*BG86)</f>
        <v xml:space="preserve"> </v>
      </c>
      <c r="BI86" s="168" t="str">
        <f t="shared" si="109"/>
        <v xml:space="preserve"> </v>
      </c>
      <c r="BJ86" s="169" t="str">
        <f>IF(BF86=0," ",VLOOKUP(BF86,PROTOKOL!$A:$E,5,FALSE))</f>
        <v xml:space="preserve"> </v>
      </c>
      <c r="BK86" s="205" t="str">
        <f t="shared" si="181"/>
        <v xml:space="preserve"> </v>
      </c>
      <c r="BL86" s="169">
        <f t="shared" si="142"/>
        <v>0</v>
      </c>
      <c r="BM86" s="170" t="str">
        <f t="shared" si="143"/>
        <v xml:space="preserve"> </v>
      </c>
      <c r="BO86" s="166">
        <v>22</v>
      </c>
      <c r="BP86" s="225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",(VLOOKUP(BS86,PROTOKOL!$A$1:$E$27,2,FALSE))*BT86)</f>
        <v xml:space="preserve"> </v>
      </c>
      <c r="BV86" s="168" t="str">
        <f t="shared" si="110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44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",(VLOOKUP(CB86,PROTOKOL!$A$1:$E$27,2,FALSE))*CC86)</f>
        <v xml:space="preserve"> </v>
      </c>
      <c r="CE86" s="168" t="str">
        <f t="shared" si="111"/>
        <v xml:space="preserve"> </v>
      </c>
      <c r="CF86" s="169" t="str">
        <f>IF(CB86=0," ",VLOOKUP(CB86,PROTOKOL!$A:$E,5,FALSE))</f>
        <v xml:space="preserve"> </v>
      </c>
      <c r="CG86" s="205" t="str">
        <f t="shared" si="182"/>
        <v xml:space="preserve"> </v>
      </c>
      <c r="CH86" s="169">
        <f t="shared" si="145"/>
        <v>0</v>
      </c>
      <c r="CI86" s="170" t="str">
        <f t="shared" si="146"/>
        <v xml:space="preserve"> </v>
      </c>
      <c r="CK86" s="166">
        <v>22</v>
      </c>
      <c r="CL86" s="225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",(VLOOKUP(CO86,PROTOKOL!$A$1:$E$27,2,FALSE))*CP86)</f>
        <v xml:space="preserve"> </v>
      </c>
      <c r="CR86" s="168" t="str">
        <f t="shared" si="112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47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",(VLOOKUP(CX86,PROTOKOL!$A$1:$E$27,2,FALSE))*CY86)</f>
        <v xml:space="preserve"> </v>
      </c>
      <c r="DA86" s="168" t="str">
        <f t="shared" si="113"/>
        <v xml:space="preserve"> </v>
      </c>
      <c r="DB86" s="169" t="str">
        <f>IF(CX86=0," ",VLOOKUP(CX86,PROTOKOL!$A:$E,5,FALSE))</f>
        <v xml:space="preserve"> </v>
      </c>
      <c r="DC86" s="205" t="str">
        <f t="shared" si="183"/>
        <v xml:space="preserve"> </v>
      </c>
      <c r="DD86" s="169">
        <f t="shared" si="148"/>
        <v>0</v>
      </c>
      <c r="DE86" s="170" t="str">
        <f t="shared" si="149"/>
        <v xml:space="preserve"> </v>
      </c>
      <c r="DG86" s="166">
        <v>22</v>
      </c>
      <c r="DH86" s="225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",(VLOOKUP(DK86,PROTOKOL!$A$1:$E$27,2,FALSE))*DL86)</f>
        <v xml:space="preserve"> </v>
      </c>
      <c r="DN86" s="168" t="str">
        <f t="shared" si="114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50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",(VLOOKUP(DT86,PROTOKOL!$A$1:$E$27,2,FALSE))*DU86)</f>
        <v xml:space="preserve"> </v>
      </c>
      <c r="DW86" s="168" t="str">
        <f t="shared" si="115"/>
        <v xml:space="preserve"> </v>
      </c>
      <c r="DX86" s="169" t="str">
        <f>IF(DT86=0," ",VLOOKUP(DT86,PROTOKOL!$A:$E,5,FALSE))</f>
        <v xml:space="preserve"> </v>
      </c>
      <c r="DY86" s="205" t="str">
        <f t="shared" si="184"/>
        <v xml:space="preserve"> </v>
      </c>
      <c r="DZ86" s="169">
        <f t="shared" si="151"/>
        <v>0</v>
      </c>
      <c r="EA86" s="170" t="str">
        <f t="shared" si="152"/>
        <v xml:space="preserve"> </v>
      </c>
      <c r="EC86" s="166">
        <v>22</v>
      </c>
      <c r="ED86" s="225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",(VLOOKUP(EG86,PROTOKOL!$A$1:$E$27,2,FALSE))*EH86)</f>
        <v xml:space="preserve"> </v>
      </c>
      <c r="EJ86" s="168" t="str">
        <f t="shared" si="116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53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",(VLOOKUP(EP86,PROTOKOL!$A$1:$E$27,2,FALSE))*EQ86)</f>
        <v xml:space="preserve"> </v>
      </c>
      <c r="ES86" s="168" t="str">
        <f t="shared" si="117"/>
        <v xml:space="preserve"> </v>
      </c>
      <c r="ET86" s="169" t="str">
        <f>IF(EP86=0," ",VLOOKUP(EP86,PROTOKOL!$A:$E,5,FALSE))</f>
        <v xml:space="preserve"> </v>
      </c>
      <c r="EU86" s="205" t="str">
        <f t="shared" si="185"/>
        <v xml:space="preserve"> </v>
      </c>
      <c r="EV86" s="169">
        <f t="shared" si="154"/>
        <v>0</v>
      </c>
      <c r="EW86" s="170" t="str">
        <f t="shared" si="155"/>
        <v xml:space="preserve"> </v>
      </c>
      <c r="EY86" s="166">
        <v>22</v>
      </c>
      <c r="EZ86" s="225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",(VLOOKUP(FC86,PROTOKOL!$A$1:$E$27,2,FALSE))*FD86)</f>
        <v xml:space="preserve"> </v>
      </c>
      <c r="FF86" s="168" t="str">
        <f t="shared" si="118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156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",(VLOOKUP(FL86,PROTOKOL!$A$1:$E$27,2,FALSE))*FM86)</f>
        <v xml:space="preserve"> </v>
      </c>
      <c r="FO86" s="168" t="str">
        <f t="shared" si="119"/>
        <v xml:space="preserve"> </v>
      </c>
      <c r="FP86" s="169" t="str">
        <f>IF(FL86=0," ",VLOOKUP(FL86,PROTOKOL!$A:$E,5,FALSE))</f>
        <v xml:space="preserve"> </v>
      </c>
      <c r="FQ86" s="205" t="str">
        <f t="shared" si="186"/>
        <v xml:space="preserve"> </v>
      </c>
      <c r="FR86" s="169">
        <f t="shared" si="157"/>
        <v>0</v>
      </c>
      <c r="FS86" s="170" t="str">
        <f t="shared" si="158"/>
        <v xml:space="preserve"> </v>
      </c>
      <c r="FU86" s="166">
        <v>22</v>
      </c>
      <c r="FV86" s="225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",(VLOOKUP(FY86,PROTOKOL!$A$1:$E$27,2,FALSE))*FZ86)</f>
        <v xml:space="preserve"> </v>
      </c>
      <c r="GB86" s="168" t="str">
        <f t="shared" si="120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159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",(VLOOKUP(GH86,PROTOKOL!$A$1:$E$27,2,FALSE))*GI86)</f>
        <v xml:space="preserve"> </v>
      </c>
      <c r="GK86" s="168" t="str">
        <f t="shared" si="121"/>
        <v xml:space="preserve"> </v>
      </c>
      <c r="GL86" s="169" t="str">
        <f>IF(GH86=0," ",VLOOKUP(GH86,PROTOKOL!$A:$E,5,FALSE))</f>
        <v xml:space="preserve"> </v>
      </c>
      <c r="GM86" s="205" t="str">
        <f t="shared" si="187"/>
        <v xml:space="preserve"> </v>
      </c>
      <c r="GN86" s="169">
        <f t="shared" si="160"/>
        <v>0</v>
      </c>
      <c r="GO86" s="170" t="str">
        <f t="shared" si="161"/>
        <v xml:space="preserve"> </v>
      </c>
      <c r="GQ86" s="166">
        <v>22</v>
      </c>
      <c r="GR86" s="225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",(VLOOKUP(GU86,PROTOKOL!$A$1:$E$27,2,FALSE))*GV86)</f>
        <v xml:space="preserve"> </v>
      </c>
      <c r="GX86" s="168" t="str">
        <f t="shared" si="122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162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",(VLOOKUP(HD86,PROTOKOL!$A$1:$E$27,2,FALSE))*HE86)</f>
        <v xml:space="preserve"> </v>
      </c>
      <c r="HG86" s="168" t="str">
        <f t="shared" si="123"/>
        <v xml:space="preserve"> </v>
      </c>
      <c r="HH86" s="169" t="str">
        <f>IF(HD86=0," ",VLOOKUP(HD86,PROTOKOL!$A:$E,5,FALSE))</f>
        <v xml:space="preserve"> </v>
      </c>
      <c r="HI86" s="205" t="str">
        <f t="shared" si="188"/>
        <v xml:space="preserve"> </v>
      </c>
      <c r="HJ86" s="169">
        <f t="shared" si="163"/>
        <v>0</v>
      </c>
      <c r="HK86" s="170" t="str">
        <f t="shared" si="164"/>
        <v xml:space="preserve"> </v>
      </c>
      <c r="HM86" s="166">
        <v>22</v>
      </c>
      <c r="HN86" s="225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",(VLOOKUP(HQ86,PROTOKOL!$A$1:$E$27,2,FALSE))*HR86)</f>
        <v xml:space="preserve"> </v>
      </c>
      <c r="HT86" s="168" t="str">
        <f t="shared" si="124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165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",(VLOOKUP(HZ86,PROTOKOL!$A$1:$E$27,2,FALSE))*IA86)</f>
        <v xml:space="preserve"> </v>
      </c>
      <c r="IC86" s="168" t="str">
        <f t="shared" si="125"/>
        <v xml:space="preserve"> </v>
      </c>
      <c r="ID86" s="169" t="str">
        <f>IF(HZ86=0," ",VLOOKUP(HZ86,PROTOKOL!$A:$E,5,FALSE))</f>
        <v xml:space="preserve"> </v>
      </c>
      <c r="IE86" s="205" t="str">
        <f t="shared" si="189"/>
        <v xml:space="preserve"> </v>
      </c>
      <c r="IF86" s="169">
        <f t="shared" si="166"/>
        <v>0</v>
      </c>
      <c r="IG86" s="170" t="str">
        <f t="shared" si="167"/>
        <v xml:space="preserve"> </v>
      </c>
      <c r="II86" s="166">
        <v>22</v>
      </c>
      <c r="IJ86" s="225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",(VLOOKUP(IM86,PROTOKOL!$A$1:$E$27,2,FALSE))*IN86)</f>
        <v xml:space="preserve"> </v>
      </c>
      <c r="IP86" s="168" t="str">
        <f t="shared" si="126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168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",(VLOOKUP(IV86,PROTOKOL!$A$1:$E$27,2,FALSE))*IW86)</f>
        <v xml:space="preserve"> </v>
      </c>
      <c r="IY86" s="168" t="str">
        <f t="shared" si="127"/>
        <v xml:space="preserve"> </v>
      </c>
      <c r="IZ86" s="169" t="str">
        <f>IF(IV86=0," ",VLOOKUP(IV86,PROTOKOL!$A:$E,5,FALSE))</f>
        <v xml:space="preserve"> </v>
      </c>
      <c r="JA86" s="205" t="str">
        <f t="shared" si="190"/>
        <v xml:space="preserve"> </v>
      </c>
      <c r="JB86" s="169">
        <f t="shared" si="169"/>
        <v>0</v>
      </c>
      <c r="JC86" s="170" t="str">
        <f t="shared" si="170"/>
        <v xml:space="preserve"> </v>
      </c>
      <c r="JE86" s="166">
        <v>22</v>
      </c>
      <c r="JF86" s="225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",(VLOOKUP(JI86,PROTOKOL!$A$1:$E$27,2,FALSE))*JJ86)</f>
        <v xml:space="preserve"> </v>
      </c>
      <c r="JL86" s="168" t="str">
        <f t="shared" si="128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171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",(VLOOKUP(JR86,PROTOKOL!$A$1:$E$27,2,FALSE))*JS86)</f>
        <v xml:space="preserve"> </v>
      </c>
      <c r="JU86" s="168" t="str">
        <f t="shared" si="129"/>
        <v xml:space="preserve"> </v>
      </c>
      <c r="JV86" s="169" t="str">
        <f>IF(JR86=0," ",VLOOKUP(JR86,PROTOKOL!$A:$E,5,FALSE))</f>
        <v xml:space="preserve"> </v>
      </c>
      <c r="JW86" s="205" t="str">
        <f t="shared" si="191"/>
        <v xml:space="preserve"> </v>
      </c>
      <c r="JX86" s="169">
        <f t="shared" si="172"/>
        <v>0</v>
      </c>
      <c r="JY86" s="170" t="str">
        <f t="shared" si="173"/>
        <v xml:space="preserve"> </v>
      </c>
      <c r="KA86" s="166">
        <v>22</v>
      </c>
      <c r="KB86" s="225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",(VLOOKUP(KE86,PROTOKOL!$A$1:$E$27,2,FALSE))*KF86)</f>
        <v xml:space="preserve"> </v>
      </c>
      <c r="KH86" s="168" t="str">
        <f t="shared" si="130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174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",(VLOOKUP(KN86,PROTOKOL!$A$1:$E$27,2,FALSE))*KO86)</f>
        <v xml:space="preserve"> </v>
      </c>
      <c r="KQ86" s="168" t="str">
        <f t="shared" si="131"/>
        <v xml:space="preserve"> </v>
      </c>
      <c r="KR86" s="169" t="str">
        <f>IF(KN86=0," ",VLOOKUP(KN86,PROTOKOL!$A:$E,5,FALSE))</f>
        <v xml:space="preserve"> </v>
      </c>
      <c r="KS86" s="205" t="str">
        <f t="shared" si="192"/>
        <v xml:space="preserve"> </v>
      </c>
      <c r="KT86" s="169">
        <f t="shared" si="175"/>
        <v>0</v>
      </c>
      <c r="KU86" s="170" t="str">
        <f t="shared" si="176"/>
        <v xml:space="preserve"> </v>
      </c>
      <c r="KW86" s="166">
        <v>22</v>
      </c>
      <c r="KX86" s="225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",(VLOOKUP(LA86,PROTOKOL!$A$1:$E$27,2,FALSE))*LB86)</f>
        <v xml:space="preserve"> </v>
      </c>
      <c r="LD86" s="168" t="str">
        <f t="shared" si="132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177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",(VLOOKUP(LJ86,PROTOKOL!$A$1:$E$27,2,FALSE))*LK86)</f>
        <v xml:space="preserve"> </v>
      </c>
      <c r="LM86" s="168" t="str">
        <f t="shared" si="133"/>
        <v xml:space="preserve"> </v>
      </c>
      <c r="LN86" s="169" t="str">
        <f>IF(LJ86=0," ",VLOOKUP(LJ86,PROTOKOL!$A:$E,5,FALSE))</f>
        <v xml:space="preserve"> </v>
      </c>
      <c r="LO86" s="205" t="str">
        <f t="shared" si="193"/>
        <v xml:space="preserve"> </v>
      </c>
      <c r="LP86" s="169">
        <f t="shared" si="178"/>
        <v>0</v>
      </c>
      <c r="LQ86" s="170" t="str">
        <f t="shared" si="179"/>
        <v xml:space="preserve"> </v>
      </c>
    </row>
    <row r="87" spans="1:329" ht="13.8">
      <c r="A87" s="166">
        <v>22</v>
      </c>
      <c r="B87" s="226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",(VLOOKUP(E87,PROTOKOL!$A$1:$E$27,2,FALSE))*F87)</f>
        <v xml:space="preserve"> </v>
      </c>
      <c r="H87" s="168" t="str">
        <f t="shared" si="104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34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",(VLOOKUP(N87,PROTOKOL!$A$1:$E$27,2,FALSE))*O87)</f>
        <v xml:space="preserve"> </v>
      </c>
      <c r="Q87" s="168" t="str">
        <f t="shared" si="105"/>
        <v xml:space="preserve"> </v>
      </c>
      <c r="R87" s="169" t="str">
        <f>IF(N87=0," ",VLOOKUP(N87,PROTOKOL!$A:$E,5,FALSE))</f>
        <v xml:space="preserve"> </v>
      </c>
      <c r="S87" s="205" t="str">
        <f t="shared" si="135"/>
        <v xml:space="preserve"> </v>
      </c>
      <c r="T87" s="169">
        <f t="shared" si="136"/>
        <v>0</v>
      </c>
      <c r="U87" s="170" t="str">
        <f t="shared" si="137"/>
        <v xml:space="preserve"> </v>
      </c>
      <c r="W87" s="166">
        <v>22</v>
      </c>
      <c r="X87" s="226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",(VLOOKUP(AA87,PROTOKOL!$A$1:$E$27,2,FALSE))*AB87)</f>
        <v xml:space="preserve"> </v>
      </c>
      <c r="AD87" s="168" t="str">
        <f t="shared" si="106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38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",(VLOOKUP(AJ87,PROTOKOL!$A$1:$E$27,2,FALSE))*AK87)</f>
        <v xml:space="preserve"> </v>
      </c>
      <c r="AM87" s="168" t="str">
        <f t="shared" si="107"/>
        <v xml:space="preserve"> </v>
      </c>
      <c r="AN87" s="169" t="str">
        <f>IF(AJ87=0," ",VLOOKUP(AJ87,PROTOKOL!$A:$E,5,FALSE))</f>
        <v xml:space="preserve"> </v>
      </c>
      <c r="AO87" s="205" t="str">
        <f t="shared" si="180"/>
        <v xml:space="preserve"> </v>
      </c>
      <c r="AP87" s="169">
        <f t="shared" si="139"/>
        <v>0</v>
      </c>
      <c r="AQ87" s="170" t="str">
        <f t="shared" si="140"/>
        <v xml:space="preserve"> </v>
      </c>
      <c r="AS87" s="166">
        <v>22</v>
      </c>
      <c r="AT87" s="226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",(VLOOKUP(AW87,PROTOKOL!$A$1:$E$27,2,FALSE))*AX87)</f>
        <v xml:space="preserve"> </v>
      </c>
      <c r="AZ87" s="168" t="str">
        <f t="shared" si="108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41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",(VLOOKUP(BF87,PROTOKOL!$A$1:$E$27,2,FALSE))*BG87)</f>
        <v xml:space="preserve"> </v>
      </c>
      <c r="BI87" s="168" t="str">
        <f t="shared" si="109"/>
        <v xml:space="preserve"> </v>
      </c>
      <c r="BJ87" s="169" t="str">
        <f>IF(BF87=0," ",VLOOKUP(BF87,PROTOKOL!$A:$E,5,FALSE))</f>
        <v xml:space="preserve"> </v>
      </c>
      <c r="BK87" s="205" t="str">
        <f t="shared" si="181"/>
        <v xml:space="preserve"> </v>
      </c>
      <c r="BL87" s="169">
        <f t="shared" si="142"/>
        <v>0</v>
      </c>
      <c r="BM87" s="170" t="str">
        <f t="shared" si="143"/>
        <v xml:space="preserve"> </v>
      </c>
      <c r="BO87" s="166">
        <v>22</v>
      </c>
      <c r="BP87" s="226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",(VLOOKUP(BS87,PROTOKOL!$A$1:$E$27,2,FALSE))*BT87)</f>
        <v xml:space="preserve"> </v>
      </c>
      <c r="BV87" s="168" t="str">
        <f t="shared" si="110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44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",(VLOOKUP(CB87,PROTOKOL!$A$1:$E$27,2,FALSE))*CC87)</f>
        <v xml:space="preserve"> </v>
      </c>
      <c r="CE87" s="168" t="str">
        <f t="shared" si="111"/>
        <v xml:space="preserve"> </v>
      </c>
      <c r="CF87" s="169" t="str">
        <f>IF(CB87=0," ",VLOOKUP(CB87,PROTOKOL!$A:$E,5,FALSE))</f>
        <v xml:space="preserve"> </v>
      </c>
      <c r="CG87" s="205" t="str">
        <f t="shared" si="182"/>
        <v xml:space="preserve"> </v>
      </c>
      <c r="CH87" s="169">
        <f t="shared" si="145"/>
        <v>0</v>
      </c>
      <c r="CI87" s="170" t="str">
        <f t="shared" si="146"/>
        <v xml:space="preserve"> </v>
      </c>
      <c r="CK87" s="166">
        <v>22</v>
      </c>
      <c r="CL87" s="226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",(VLOOKUP(CO87,PROTOKOL!$A$1:$E$27,2,FALSE))*CP87)</f>
        <v xml:space="preserve"> </v>
      </c>
      <c r="CR87" s="168" t="str">
        <f t="shared" si="112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47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",(VLOOKUP(CX87,PROTOKOL!$A$1:$E$27,2,FALSE))*CY87)</f>
        <v xml:space="preserve"> </v>
      </c>
      <c r="DA87" s="168" t="str">
        <f t="shared" si="113"/>
        <v xml:space="preserve"> </v>
      </c>
      <c r="DB87" s="169" t="str">
        <f>IF(CX87=0," ",VLOOKUP(CX87,PROTOKOL!$A:$E,5,FALSE))</f>
        <v xml:space="preserve"> </v>
      </c>
      <c r="DC87" s="205" t="str">
        <f t="shared" si="183"/>
        <v xml:space="preserve"> </v>
      </c>
      <c r="DD87" s="169">
        <f t="shared" si="148"/>
        <v>0</v>
      </c>
      <c r="DE87" s="170" t="str">
        <f t="shared" si="149"/>
        <v xml:space="preserve"> </v>
      </c>
      <c r="DG87" s="166">
        <v>22</v>
      </c>
      <c r="DH87" s="226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",(VLOOKUP(DK87,PROTOKOL!$A$1:$E$27,2,FALSE))*DL87)</f>
        <v xml:space="preserve"> </v>
      </c>
      <c r="DN87" s="168" t="str">
        <f t="shared" si="114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50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",(VLOOKUP(DT87,PROTOKOL!$A$1:$E$27,2,FALSE))*DU87)</f>
        <v xml:space="preserve"> </v>
      </c>
      <c r="DW87" s="168" t="str">
        <f t="shared" si="115"/>
        <v xml:space="preserve"> </v>
      </c>
      <c r="DX87" s="169" t="str">
        <f>IF(DT87=0," ",VLOOKUP(DT87,PROTOKOL!$A:$E,5,FALSE))</f>
        <v xml:space="preserve"> </v>
      </c>
      <c r="DY87" s="205" t="str">
        <f t="shared" si="184"/>
        <v xml:space="preserve"> </v>
      </c>
      <c r="DZ87" s="169">
        <f t="shared" si="151"/>
        <v>0</v>
      </c>
      <c r="EA87" s="170" t="str">
        <f t="shared" si="152"/>
        <v xml:space="preserve"> </v>
      </c>
      <c r="EC87" s="166">
        <v>22</v>
      </c>
      <c r="ED87" s="226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",(VLOOKUP(EG87,PROTOKOL!$A$1:$E$27,2,FALSE))*EH87)</f>
        <v xml:space="preserve"> </v>
      </c>
      <c r="EJ87" s="168" t="str">
        <f t="shared" si="116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53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",(VLOOKUP(EP87,PROTOKOL!$A$1:$E$27,2,FALSE))*EQ87)</f>
        <v xml:space="preserve"> </v>
      </c>
      <c r="ES87" s="168" t="str">
        <f t="shared" si="117"/>
        <v xml:space="preserve"> </v>
      </c>
      <c r="ET87" s="169" t="str">
        <f>IF(EP87=0," ",VLOOKUP(EP87,PROTOKOL!$A:$E,5,FALSE))</f>
        <v xml:space="preserve"> </v>
      </c>
      <c r="EU87" s="205" t="str">
        <f t="shared" si="185"/>
        <v xml:space="preserve"> </v>
      </c>
      <c r="EV87" s="169">
        <f t="shared" si="154"/>
        <v>0</v>
      </c>
      <c r="EW87" s="170" t="str">
        <f t="shared" si="155"/>
        <v xml:space="preserve"> </v>
      </c>
      <c r="EY87" s="166">
        <v>22</v>
      </c>
      <c r="EZ87" s="226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",(VLOOKUP(FC87,PROTOKOL!$A$1:$E$27,2,FALSE))*FD87)</f>
        <v xml:space="preserve"> </v>
      </c>
      <c r="FF87" s="168" t="str">
        <f t="shared" si="118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156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",(VLOOKUP(FL87,PROTOKOL!$A$1:$E$27,2,FALSE))*FM87)</f>
        <v xml:space="preserve"> </v>
      </c>
      <c r="FO87" s="168" t="str">
        <f t="shared" si="119"/>
        <v xml:space="preserve"> </v>
      </c>
      <c r="FP87" s="169" t="str">
        <f>IF(FL87=0," ",VLOOKUP(FL87,PROTOKOL!$A:$E,5,FALSE))</f>
        <v xml:space="preserve"> </v>
      </c>
      <c r="FQ87" s="205" t="str">
        <f t="shared" si="186"/>
        <v xml:space="preserve"> </v>
      </c>
      <c r="FR87" s="169">
        <f t="shared" si="157"/>
        <v>0</v>
      </c>
      <c r="FS87" s="170" t="str">
        <f t="shared" si="158"/>
        <v xml:space="preserve"> </v>
      </c>
      <c r="FU87" s="166">
        <v>22</v>
      </c>
      <c r="FV87" s="226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",(VLOOKUP(FY87,PROTOKOL!$A$1:$E$27,2,FALSE))*FZ87)</f>
        <v xml:space="preserve"> </v>
      </c>
      <c r="GB87" s="168" t="str">
        <f t="shared" si="120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159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",(VLOOKUP(GH87,PROTOKOL!$A$1:$E$27,2,FALSE))*GI87)</f>
        <v xml:space="preserve"> </v>
      </c>
      <c r="GK87" s="168" t="str">
        <f t="shared" si="121"/>
        <v xml:space="preserve"> </v>
      </c>
      <c r="GL87" s="169" t="str">
        <f>IF(GH87=0," ",VLOOKUP(GH87,PROTOKOL!$A:$E,5,FALSE))</f>
        <v xml:space="preserve"> </v>
      </c>
      <c r="GM87" s="205" t="str">
        <f t="shared" si="187"/>
        <v xml:space="preserve"> </v>
      </c>
      <c r="GN87" s="169">
        <f t="shared" si="160"/>
        <v>0</v>
      </c>
      <c r="GO87" s="170" t="str">
        <f t="shared" si="161"/>
        <v xml:space="preserve"> </v>
      </c>
      <c r="GQ87" s="166">
        <v>22</v>
      </c>
      <c r="GR87" s="226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",(VLOOKUP(GU87,PROTOKOL!$A$1:$E$27,2,FALSE))*GV87)</f>
        <v xml:space="preserve"> </v>
      </c>
      <c r="GX87" s="168" t="str">
        <f t="shared" si="122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162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",(VLOOKUP(HD87,PROTOKOL!$A$1:$E$27,2,FALSE))*HE87)</f>
        <v xml:space="preserve"> </v>
      </c>
      <c r="HG87" s="168" t="str">
        <f t="shared" si="123"/>
        <v xml:space="preserve"> </v>
      </c>
      <c r="HH87" s="169" t="str">
        <f>IF(HD87=0," ",VLOOKUP(HD87,PROTOKOL!$A:$E,5,FALSE))</f>
        <v xml:space="preserve"> </v>
      </c>
      <c r="HI87" s="205" t="str">
        <f t="shared" si="188"/>
        <v xml:space="preserve"> </v>
      </c>
      <c r="HJ87" s="169">
        <f t="shared" si="163"/>
        <v>0</v>
      </c>
      <c r="HK87" s="170" t="str">
        <f t="shared" si="164"/>
        <v xml:space="preserve"> </v>
      </c>
      <c r="HM87" s="166">
        <v>22</v>
      </c>
      <c r="HN87" s="226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",(VLOOKUP(HQ87,PROTOKOL!$A$1:$E$27,2,FALSE))*HR87)</f>
        <v xml:space="preserve"> </v>
      </c>
      <c r="HT87" s="168" t="str">
        <f t="shared" si="124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165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",(VLOOKUP(HZ87,PROTOKOL!$A$1:$E$27,2,FALSE))*IA87)</f>
        <v xml:space="preserve"> </v>
      </c>
      <c r="IC87" s="168" t="str">
        <f t="shared" si="125"/>
        <v xml:space="preserve"> </v>
      </c>
      <c r="ID87" s="169" t="str">
        <f>IF(HZ87=0," ",VLOOKUP(HZ87,PROTOKOL!$A:$E,5,FALSE))</f>
        <v xml:space="preserve"> </v>
      </c>
      <c r="IE87" s="205" t="str">
        <f t="shared" si="189"/>
        <v xml:space="preserve"> </v>
      </c>
      <c r="IF87" s="169">
        <f t="shared" si="166"/>
        <v>0</v>
      </c>
      <c r="IG87" s="170" t="str">
        <f t="shared" si="167"/>
        <v xml:space="preserve"> </v>
      </c>
      <c r="II87" s="166">
        <v>22</v>
      </c>
      <c r="IJ87" s="226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",(VLOOKUP(IM87,PROTOKOL!$A$1:$E$27,2,FALSE))*IN87)</f>
        <v xml:space="preserve"> </v>
      </c>
      <c r="IP87" s="168" t="str">
        <f t="shared" si="126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168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",(VLOOKUP(IV87,PROTOKOL!$A$1:$E$27,2,FALSE))*IW87)</f>
        <v xml:space="preserve"> </v>
      </c>
      <c r="IY87" s="168" t="str">
        <f t="shared" si="127"/>
        <v xml:space="preserve"> </v>
      </c>
      <c r="IZ87" s="169" t="str">
        <f>IF(IV87=0," ",VLOOKUP(IV87,PROTOKOL!$A:$E,5,FALSE))</f>
        <v xml:space="preserve"> </v>
      </c>
      <c r="JA87" s="205" t="str">
        <f t="shared" si="190"/>
        <v xml:space="preserve"> </v>
      </c>
      <c r="JB87" s="169">
        <f t="shared" si="169"/>
        <v>0</v>
      </c>
      <c r="JC87" s="170" t="str">
        <f t="shared" si="170"/>
        <v xml:space="preserve"> </v>
      </c>
      <c r="JE87" s="166">
        <v>22</v>
      </c>
      <c r="JF87" s="226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",(VLOOKUP(JI87,PROTOKOL!$A$1:$E$27,2,FALSE))*JJ87)</f>
        <v xml:space="preserve"> </v>
      </c>
      <c r="JL87" s="168" t="str">
        <f t="shared" si="128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171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",(VLOOKUP(JR87,PROTOKOL!$A$1:$E$27,2,FALSE))*JS87)</f>
        <v xml:space="preserve"> </v>
      </c>
      <c r="JU87" s="168" t="str">
        <f t="shared" si="129"/>
        <v xml:space="preserve"> </v>
      </c>
      <c r="JV87" s="169" t="str">
        <f>IF(JR87=0," ",VLOOKUP(JR87,PROTOKOL!$A:$E,5,FALSE))</f>
        <v xml:space="preserve"> </v>
      </c>
      <c r="JW87" s="205" t="str">
        <f t="shared" si="191"/>
        <v xml:space="preserve"> </v>
      </c>
      <c r="JX87" s="169">
        <f t="shared" si="172"/>
        <v>0</v>
      </c>
      <c r="JY87" s="170" t="str">
        <f t="shared" si="173"/>
        <v xml:space="preserve"> </v>
      </c>
      <c r="KA87" s="166">
        <v>22</v>
      </c>
      <c r="KB87" s="226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",(VLOOKUP(KE87,PROTOKOL!$A$1:$E$27,2,FALSE))*KF87)</f>
        <v xml:space="preserve"> </v>
      </c>
      <c r="KH87" s="168" t="str">
        <f t="shared" si="130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174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",(VLOOKUP(KN87,PROTOKOL!$A$1:$E$27,2,FALSE))*KO87)</f>
        <v xml:space="preserve"> </v>
      </c>
      <c r="KQ87" s="168" t="str">
        <f t="shared" si="131"/>
        <v xml:space="preserve"> </v>
      </c>
      <c r="KR87" s="169" t="str">
        <f>IF(KN87=0," ",VLOOKUP(KN87,PROTOKOL!$A:$E,5,FALSE))</f>
        <v xml:space="preserve"> </v>
      </c>
      <c r="KS87" s="205" t="str">
        <f t="shared" si="192"/>
        <v xml:space="preserve"> </v>
      </c>
      <c r="KT87" s="169">
        <f t="shared" si="175"/>
        <v>0</v>
      </c>
      <c r="KU87" s="170" t="str">
        <f t="shared" si="176"/>
        <v xml:space="preserve"> </v>
      </c>
      <c r="KW87" s="166">
        <v>22</v>
      </c>
      <c r="KX87" s="226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",(VLOOKUP(LA87,PROTOKOL!$A$1:$E$27,2,FALSE))*LB87)</f>
        <v xml:space="preserve"> </v>
      </c>
      <c r="LD87" s="168" t="str">
        <f t="shared" si="132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177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",(VLOOKUP(LJ87,PROTOKOL!$A$1:$E$27,2,FALSE))*LK87)</f>
        <v xml:space="preserve"> </v>
      </c>
      <c r="LM87" s="168" t="str">
        <f t="shared" si="133"/>
        <v xml:space="preserve"> </v>
      </c>
      <c r="LN87" s="169" t="str">
        <f>IF(LJ87=0," ",VLOOKUP(LJ87,PROTOKOL!$A:$E,5,FALSE))</f>
        <v xml:space="preserve"> </v>
      </c>
      <c r="LO87" s="205" t="str">
        <f t="shared" si="193"/>
        <v xml:space="preserve"> </v>
      </c>
      <c r="LP87" s="169">
        <f t="shared" si="178"/>
        <v>0</v>
      </c>
      <c r="LQ87" s="170" t="str">
        <f t="shared" si="179"/>
        <v xml:space="preserve"> </v>
      </c>
    </row>
    <row r="88" spans="1:329" ht="13.8">
      <c r="A88" s="166">
        <v>22</v>
      </c>
      <c r="B88" s="227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",(VLOOKUP(E88,PROTOKOL!$A$1:$E$27,2,FALSE))*F88)</f>
        <v xml:space="preserve"> </v>
      </c>
      <c r="H88" s="168" t="str">
        <f t="shared" si="104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34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",(VLOOKUP(N88,PROTOKOL!$A$1:$E$27,2,FALSE))*O88)</f>
        <v xml:space="preserve"> </v>
      </c>
      <c r="Q88" s="168" t="str">
        <f t="shared" si="105"/>
        <v xml:space="preserve"> </v>
      </c>
      <c r="R88" s="169" t="str">
        <f>IF(N88=0," ",VLOOKUP(N88,PROTOKOL!$A:$E,5,FALSE))</f>
        <v xml:space="preserve"> </v>
      </c>
      <c r="S88" s="205" t="str">
        <f t="shared" si="135"/>
        <v xml:space="preserve"> </v>
      </c>
      <c r="T88" s="169">
        <f t="shared" si="136"/>
        <v>0</v>
      </c>
      <c r="U88" s="170" t="str">
        <f t="shared" si="137"/>
        <v xml:space="preserve"> </v>
      </c>
      <c r="W88" s="166">
        <v>22</v>
      </c>
      <c r="X88" s="227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",(VLOOKUP(AA88,PROTOKOL!$A$1:$E$27,2,FALSE))*AB88)</f>
        <v xml:space="preserve"> </v>
      </c>
      <c r="AD88" s="168" t="str">
        <f t="shared" si="106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38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",(VLOOKUP(AJ88,PROTOKOL!$A$1:$E$27,2,FALSE))*AK88)</f>
        <v xml:space="preserve"> </v>
      </c>
      <c r="AM88" s="168" t="str">
        <f t="shared" si="107"/>
        <v xml:space="preserve"> </v>
      </c>
      <c r="AN88" s="169" t="str">
        <f>IF(AJ88=0," ",VLOOKUP(AJ88,PROTOKOL!$A:$E,5,FALSE))</f>
        <v xml:space="preserve"> </v>
      </c>
      <c r="AO88" s="205" t="str">
        <f t="shared" si="180"/>
        <v xml:space="preserve"> </v>
      </c>
      <c r="AP88" s="169">
        <f t="shared" si="139"/>
        <v>0</v>
      </c>
      <c r="AQ88" s="170" t="str">
        <f t="shared" si="140"/>
        <v xml:space="preserve"> </v>
      </c>
      <c r="AS88" s="166">
        <v>22</v>
      </c>
      <c r="AT88" s="227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",(VLOOKUP(AW88,PROTOKOL!$A$1:$E$27,2,FALSE))*AX88)</f>
        <v xml:space="preserve"> </v>
      </c>
      <c r="AZ88" s="168" t="str">
        <f t="shared" si="108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41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",(VLOOKUP(BF88,PROTOKOL!$A$1:$E$27,2,FALSE))*BG88)</f>
        <v xml:space="preserve"> </v>
      </c>
      <c r="BI88" s="168" t="str">
        <f t="shared" si="109"/>
        <v xml:space="preserve"> </v>
      </c>
      <c r="BJ88" s="169" t="str">
        <f>IF(BF88=0," ",VLOOKUP(BF88,PROTOKOL!$A:$E,5,FALSE))</f>
        <v xml:space="preserve"> </v>
      </c>
      <c r="BK88" s="205" t="str">
        <f t="shared" si="181"/>
        <v xml:space="preserve"> </v>
      </c>
      <c r="BL88" s="169">
        <f t="shared" si="142"/>
        <v>0</v>
      </c>
      <c r="BM88" s="170" t="str">
        <f t="shared" si="143"/>
        <v xml:space="preserve"> </v>
      </c>
      <c r="BO88" s="166">
        <v>22</v>
      </c>
      <c r="BP88" s="227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",(VLOOKUP(BS88,PROTOKOL!$A$1:$E$27,2,FALSE))*BT88)</f>
        <v xml:space="preserve"> </v>
      </c>
      <c r="BV88" s="168" t="str">
        <f t="shared" si="110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44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",(VLOOKUP(CB88,PROTOKOL!$A$1:$E$27,2,FALSE))*CC88)</f>
        <v xml:space="preserve"> </v>
      </c>
      <c r="CE88" s="168" t="str">
        <f t="shared" si="111"/>
        <v xml:space="preserve"> </v>
      </c>
      <c r="CF88" s="169" t="str">
        <f>IF(CB88=0," ",VLOOKUP(CB88,PROTOKOL!$A:$E,5,FALSE))</f>
        <v xml:space="preserve"> </v>
      </c>
      <c r="CG88" s="205" t="str">
        <f t="shared" si="182"/>
        <v xml:space="preserve"> </v>
      </c>
      <c r="CH88" s="169">
        <f t="shared" si="145"/>
        <v>0</v>
      </c>
      <c r="CI88" s="170" t="str">
        <f t="shared" si="146"/>
        <v xml:space="preserve"> </v>
      </c>
      <c r="CK88" s="166">
        <v>22</v>
      </c>
      <c r="CL88" s="227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",(VLOOKUP(CO88,PROTOKOL!$A$1:$E$27,2,FALSE))*CP88)</f>
        <v xml:space="preserve"> </v>
      </c>
      <c r="CR88" s="168" t="str">
        <f t="shared" si="112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47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",(VLOOKUP(CX88,PROTOKOL!$A$1:$E$27,2,FALSE))*CY88)</f>
        <v xml:space="preserve"> </v>
      </c>
      <c r="DA88" s="168" t="str">
        <f t="shared" si="113"/>
        <v xml:space="preserve"> </v>
      </c>
      <c r="DB88" s="169" t="str">
        <f>IF(CX88=0," ",VLOOKUP(CX88,PROTOKOL!$A:$E,5,FALSE))</f>
        <v xml:space="preserve"> </v>
      </c>
      <c r="DC88" s="205" t="str">
        <f t="shared" si="183"/>
        <v xml:space="preserve"> </v>
      </c>
      <c r="DD88" s="169">
        <f t="shared" si="148"/>
        <v>0</v>
      </c>
      <c r="DE88" s="170" t="str">
        <f t="shared" si="149"/>
        <v xml:space="preserve"> </v>
      </c>
      <c r="DG88" s="166">
        <v>22</v>
      </c>
      <c r="DH88" s="227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",(VLOOKUP(DK88,PROTOKOL!$A$1:$E$27,2,FALSE))*DL88)</f>
        <v xml:space="preserve"> </v>
      </c>
      <c r="DN88" s="168" t="str">
        <f t="shared" si="114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50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",(VLOOKUP(DT88,PROTOKOL!$A$1:$E$27,2,FALSE))*DU88)</f>
        <v xml:space="preserve"> </v>
      </c>
      <c r="DW88" s="168" t="str">
        <f t="shared" si="115"/>
        <v xml:space="preserve"> </v>
      </c>
      <c r="DX88" s="169" t="str">
        <f>IF(DT88=0," ",VLOOKUP(DT88,PROTOKOL!$A:$E,5,FALSE))</f>
        <v xml:space="preserve"> </v>
      </c>
      <c r="DY88" s="205" t="str">
        <f t="shared" si="184"/>
        <v xml:space="preserve"> </v>
      </c>
      <c r="DZ88" s="169">
        <f t="shared" si="151"/>
        <v>0</v>
      </c>
      <c r="EA88" s="170" t="str">
        <f t="shared" si="152"/>
        <v xml:space="preserve"> </v>
      </c>
      <c r="EC88" s="166">
        <v>22</v>
      </c>
      <c r="ED88" s="227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",(VLOOKUP(EG88,PROTOKOL!$A$1:$E$27,2,FALSE))*EH88)</f>
        <v xml:space="preserve"> </v>
      </c>
      <c r="EJ88" s="168" t="str">
        <f t="shared" si="116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53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",(VLOOKUP(EP88,PROTOKOL!$A$1:$E$27,2,FALSE))*EQ88)</f>
        <v xml:space="preserve"> </v>
      </c>
      <c r="ES88" s="168" t="str">
        <f t="shared" si="117"/>
        <v xml:space="preserve"> </v>
      </c>
      <c r="ET88" s="169" t="str">
        <f>IF(EP88=0," ",VLOOKUP(EP88,PROTOKOL!$A:$E,5,FALSE))</f>
        <v xml:space="preserve"> </v>
      </c>
      <c r="EU88" s="205" t="str">
        <f t="shared" si="185"/>
        <v xml:space="preserve"> </v>
      </c>
      <c r="EV88" s="169">
        <f t="shared" si="154"/>
        <v>0</v>
      </c>
      <c r="EW88" s="170" t="str">
        <f t="shared" si="155"/>
        <v xml:space="preserve"> </v>
      </c>
      <c r="EY88" s="166">
        <v>22</v>
      </c>
      <c r="EZ88" s="227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",(VLOOKUP(FC88,PROTOKOL!$A$1:$E$27,2,FALSE))*FD88)</f>
        <v xml:space="preserve"> </v>
      </c>
      <c r="FF88" s="168" t="str">
        <f t="shared" si="118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156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",(VLOOKUP(FL88,PROTOKOL!$A$1:$E$27,2,FALSE))*FM88)</f>
        <v xml:space="preserve"> </v>
      </c>
      <c r="FO88" s="168" t="str">
        <f t="shared" si="119"/>
        <v xml:space="preserve"> </v>
      </c>
      <c r="FP88" s="169" t="str">
        <f>IF(FL88=0," ",VLOOKUP(FL88,PROTOKOL!$A:$E,5,FALSE))</f>
        <v xml:space="preserve"> </v>
      </c>
      <c r="FQ88" s="205" t="str">
        <f t="shared" si="186"/>
        <v xml:space="preserve"> </v>
      </c>
      <c r="FR88" s="169">
        <f t="shared" si="157"/>
        <v>0</v>
      </c>
      <c r="FS88" s="170" t="str">
        <f t="shared" si="158"/>
        <v xml:space="preserve"> </v>
      </c>
      <c r="FU88" s="166">
        <v>22</v>
      </c>
      <c r="FV88" s="227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",(VLOOKUP(FY88,PROTOKOL!$A$1:$E$27,2,FALSE))*FZ88)</f>
        <v xml:space="preserve"> </v>
      </c>
      <c r="GB88" s="168" t="str">
        <f t="shared" si="120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159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",(VLOOKUP(GH88,PROTOKOL!$A$1:$E$27,2,FALSE))*GI88)</f>
        <v xml:space="preserve"> </v>
      </c>
      <c r="GK88" s="168" t="str">
        <f t="shared" si="121"/>
        <v xml:space="preserve"> </v>
      </c>
      <c r="GL88" s="169" t="str">
        <f>IF(GH88=0," ",VLOOKUP(GH88,PROTOKOL!$A:$E,5,FALSE))</f>
        <v xml:space="preserve"> </v>
      </c>
      <c r="GM88" s="205" t="str">
        <f t="shared" si="187"/>
        <v xml:space="preserve"> </v>
      </c>
      <c r="GN88" s="169">
        <f t="shared" si="160"/>
        <v>0</v>
      </c>
      <c r="GO88" s="170" t="str">
        <f t="shared" si="161"/>
        <v xml:space="preserve"> </v>
      </c>
      <c r="GQ88" s="166">
        <v>22</v>
      </c>
      <c r="GR88" s="227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",(VLOOKUP(GU88,PROTOKOL!$A$1:$E$27,2,FALSE))*GV88)</f>
        <v xml:space="preserve"> </v>
      </c>
      <c r="GX88" s="168" t="str">
        <f t="shared" si="122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162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",(VLOOKUP(HD88,PROTOKOL!$A$1:$E$27,2,FALSE))*HE88)</f>
        <v xml:space="preserve"> </v>
      </c>
      <c r="HG88" s="168" t="str">
        <f t="shared" si="123"/>
        <v xml:space="preserve"> </v>
      </c>
      <c r="HH88" s="169" t="str">
        <f>IF(HD88=0," ",VLOOKUP(HD88,PROTOKOL!$A:$E,5,FALSE))</f>
        <v xml:space="preserve"> </v>
      </c>
      <c r="HI88" s="205" t="str">
        <f t="shared" si="188"/>
        <v xml:space="preserve"> </v>
      </c>
      <c r="HJ88" s="169">
        <f t="shared" si="163"/>
        <v>0</v>
      </c>
      <c r="HK88" s="170" t="str">
        <f t="shared" si="164"/>
        <v xml:space="preserve"> </v>
      </c>
      <c r="HM88" s="166">
        <v>22</v>
      </c>
      <c r="HN88" s="227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",(VLOOKUP(HQ88,PROTOKOL!$A$1:$E$27,2,FALSE))*HR88)</f>
        <v xml:space="preserve"> </v>
      </c>
      <c r="HT88" s="168" t="str">
        <f t="shared" si="124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165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",(VLOOKUP(HZ88,PROTOKOL!$A$1:$E$27,2,FALSE))*IA88)</f>
        <v xml:space="preserve"> </v>
      </c>
      <c r="IC88" s="168" t="str">
        <f t="shared" si="125"/>
        <v xml:space="preserve"> </v>
      </c>
      <c r="ID88" s="169" t="str">
        <f>IF(HZ88=0," ",VLOOKUP(HZ88,PROTOKOL!$A:$E,5,FALSE))</f>
        <v xml:space="preserve"> </v>
      </c>
      <c r="IE88" s="205" t="str">
        <f t="shared" si="189"/>
        <v xml:space="preserve"> </v>
      </c>
      <c r="IF88" s="169">
        <f t="shared" si="166"/>
        <v>0</v>
      </c>
      <c r="IG88" s="170" t="str">
        <f t="shared" si="167"/>
        <v xml:space="preserve"> </v>
      </c>
      <c r="II88" s="166">
        <v>22</v>
      </c>
      <c r="IJ88" s="227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",(VLOOKUP(IM88,PROTOKOL!$A$1:$E$27,2,FALSE))*IN88)</f>
        <v xml:space="preserve"> </v>
      </c>
      <c r="IP88" s="168" t="str">
        <f t="shared" si="126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168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",(VLOOKUP(IV88,PROTOKOL!$A$1:$E$27,2,FALSE))*IW88)</f>
        <v xml:space="preserve"> </v>
      </c>
      <c r="IY88" s="168" t="str">
        <f t="shared" si="127"/>
        <v xml:space="preserve"> </v>
      </c>
      <c r="IZ88" s="169" t="str">
        <f>IF(IV88=0," ",VLOOKUP(IV88,PROTOKOL!$A:$E,5,FALSE))</f>
        <v xml:space="preserve"> </v>
      </c>
      <c r="JA88" s="205" t="str">
        <f t="shared" si="190"/>
        <v xml:space="preserve"> </v>
      </c>
      <c r="JB88" s="169">
        <f t="shared" si="169"/>
        <v>0</v>
      </c>
      <c r="JC88" s="170" t="str">
        <f t="shared" si="170"/>
        <v xml:space="preserve"> </v>
      </c>
      <c r="JE88" s="166">
        <v>22</v>
      </c>
      <c r="JF88" s="227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",(VLOOKUP(JI88,PROTOKOL!$A$1:$E$27,2,FALSE))*JJ88)</f>
        <v xml:space="preserve"> </v>
      </c>
      <c r="JL88" s="168" t="str">
        <f t="shared" si="128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171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",(VLOOKUP(JR88,PROTOKOL!$A$1:$E$27,2,FALSE))*JS88)</f>
        <v xml:space="preserve"> </v>
      </c>
      <c r="JU88" s="168" t="str">
        <f t="shared" si="129"/>
        <v xml:space="preserve"> </v>
      </c>
      <c r="JV88" s="169" t="str">
        <f>IF(JR88=0," ",VLOOKUP(JR88,PROTOKOL!$A:$E,5,FALSE))</f>
        <v xml:space="preserve"> </v>
      </c>
      <c r="JW88" s="205" t="str">
        <f t="shared" si="191"/>
        <v xml:space="preserve"> </v>
      </c>
      <c r="JX88" s="169">
        <f t="shared" si="172"/>
        <v>0</v>
      </c>
      <c r="JY88" s="170" t="str">
        <f t="shared" si="173"/>
        <v xml:space="preserve"> </v>
      </c>
      <c r="KA88" s="166">
        <v>22</v>
      </c>
      <c r="KB88" s="227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",(VLOOKUP(KE88,PROTOKOL!$A$1:$E$27,2,FALSE))*KF88)</f>
        <v xml:space="preserve"> </v>
      </c>
      <c r="KH88" s="168" t="str">
        <f t="shared" si="130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174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",(VLOOKUP(KN88,PROTOKOL!$A$1:$E$27,2,FALSE))*KO88)</f>
        <v xml:space="preserve"> </v>
      </c>
      <c r="KQ88" s="168" t="str">
        <f t="shared" si="131"/>
        <v xml:space="preserve"> </v>
      </c>
      <c r="KR88" s="169" t="str">
        <f>IF(KN88=0," ",VLOOKUP(KN88,PROTOKOL!$A:$E,5,FALSE))</f>
        <v xml:space="preserve"> </v>
      </c>
      <c r="KS88" s="205" t="str">
        <f t="shared" si="192"/>
        <v xml:space="preserve"> </v>
      </c>
      <c r="KT88" s="169">
        <f t="shared" si="175"/>
        <v>0</v>
      </c>
      <c r="KU88" s="170" t="str">
        <f t="shared" si="176"/>
        <v xml:space="preserve"> </v>
      </c>
      <c r="KW88" s="166">
        <v>22</v>
      </c>
      <c r="KX88" s="227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",(VLOOKUP(LA88,PROTOKOL!$A$1:$E$27,2,FALSE))*LB88)</f>
        <v xml:space="preserve"> </v>
      </c>
      <c r="LD88" s="168" t="str">
        <f t="shared" si="132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177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",(VLOOKUP(LJ88,PROTOKOL!$A$1:$E$27,2,FALSE))*LK88)</f>
        <v xml:space="preserve"> </v>
      </c>
      <c r="LM88" s="168" t="str">
        <f t="shared" si="133"/>
        <v xml:space="preserve"> </v>
      </c>
      <c r="LN88" s="169" t="str">
        <f>IF(LJ88=0," ",VLOOKUP(LJ88,PROTOKOL!$A:$E,5,FALSE))</f>
        <v xml:space="preserve"> </v>
      </c>
      <c r="LO88" s="205" t="str">
        <f t="shared" si="193"/>
        <v xml:space="preserve"> </v>
      </c>
      <c r="LP88" s="169">
        <f t="shared" si="178"/>
        <v>0</v>
      </c>
      <c r="LQ88" s="170" t="str">
        <f t="shared" si="179"/>
        <v xml:space="preserve"> </v>
      </c>
    </row>
    <row r="89" spans="1:329" ht="13.8">
      <c r="A89" s="166">
        <v>23</v>
      </c>
      <c r="B89" s="225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",(VLOOKUP(E89,PROTOKOL!$A$1:$E$27,2,FALSE))*F89)</f>
        <v xml:space="preserve"> </v>
      </c>
      <c r="H89" s="168" t="str">
        <f t="shared" si="104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34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",(VLOOKUP(N89,PROTOKOL!$A$1:$E$27,2,FALSE))*O89)</f>
        <v xml:space="preserve"> </v>
      </c>
      <c r="Q89" s="168" t="str">
        <f t="shared" si="105"/>
        <v xml:space="preserve"> </v>
      </c>
      <c r="R89" s="169" t="str">
        <f>IF(N89=0," ",VLOOKUP(N89,PROTOKOL!$A:$E,5,FALSE))</f>
        <v xml:space="preserve"> </v>
      </c>
      <c r="S89" s="205" t="str">
        <f t="shared" si="135"/>
        <v xml:space="preserve"> </v>
      </c>
      <c r="T89" s="169">
        <f t="shared" si="136"/>
        <v>0</v>
      </c>
      <c r="U89" s="170" t="str">
        <f t="shared" si="137"/>
        <v xml:space="preserve"> </v>
      </c>
      <c r="W89" s="166">
        <v>23</v>
      </c>
      <c r="X89" s="225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",(VLOOKUP(AA89,PROTOKOL!$A$1:$E$27,2,FALSE))*AB89)</f>
        <v xml:space="preserve"> </v>
      </c>
      <c r="AD89" s="168" t="str">
        <f t="shared" si="106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38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",(VLOOKUP(AJ89,PROTOKOL!$A$1:$E$27,2,FALSE))*AK89)</f>
        <v xml:space="preserve"> </v>
      </c>
      <c r="AM89" s="168" t="str">
        <f t="shared" si="107"/>
        <v xml:space="preserve"> </v>
      </c>
      <c r="AN89" s="169" t="str">
        <f>IF(AJ89=0," ",VLOOKUP(AJ89,PROTOKOL!$A:$E,5,FALSE))</f>
        <v xml:space="preserve"> </v>
      </c>
      <c r="AO89" s="205" t="str">
        <f t="shared" si="180"/>
        <v xml:space="preserve"> </v>
      </c>
      <c r="AP89" s="169">
        <f t="shared" si="139"/>
        <v>0</v>
      </c>
      <c r="AQ89" s="170" t="str">
        <f t="shared" si="140"/>
        <v xml:space="preserve"> </v>
      </c>
      <c r="AS89" s="166">
        <v>23</v>
      </c>
      <c r="AT89" s="225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",(VLOOKUP(AW89,PROTOKOL!$A$1:$E$27,2,FALSE))*AX89)</f>
        <v xml:space="preserve"> </v>
      </c>
      <c r="AZ89" s="168" t="str">
        <f t="shared" si="108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41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",(VLOOKUP(BF89,PROTOKOL!$A$1:$E$27,2,FALSE))*BG89)</f>
        <v xml:space="preserve"> </v>
      </c>
      <c r="BI89" s="168" t="str">
        <f t="shared" si="109"/>
        <v xml:space="preserve"> </v>
      </c>
      <c r="BJ89" s="169" t="str">
        <f>IF(BF89=0," ",VLOOKUP(BF89,PROTOKOL!$A:$E,5,FALSE))</f>
        <v xml:space="preserve"> </v>
      </c>
      <c r="BK89" s="205" t="str">
        <f t="shared" si="181"/>
        <v xml:space="preserve"> </v>
      </c>
      <c r="BL89" s="169">
        <f t="shared" si="142"/>
        <v>0</v>
      </c>
      <c r="BM89" s="170" t="str">
        <f t="shared" si="143"/>
        <v xml:space="preserve"> </v>
      </c>
      <c r="BO89" s="166">
        <v>23</v>
      </c>
      <c r="BP89" s="225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",(VLOOKUP(BS89,PROTOKOL!$A$1:$E$27,2,FALSE))*BT89)</f>
        <v xml:space="preserve"> </v>
      </c>
      <c r="BV89" s="168" t="str">
        <f t="shared" si="110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44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",(VLOOKUP(CB89,PROTOKOL!$A$1:$E$27,2,FALSE))*CC89)</f>
        <v xml:space="preserve"> </v>
      </c>
      <c r="CE89" s="168" t="str">
        <f t="shared" si="111"/>
        <v xml:space="preserve"> </v>
      </c>
      <c r="CF89" s="169" t="str">
        <f>IF(CB89=0," ",VLOOKUP(CB89,PROTOKOL!$A:$E,5,FALSE))</f>
        <v xml:space="preserve"> </v>
      </c>
      <c r="CG89" s="205" t="str">
        <f t="shared" si="182"/>
        <v xml:space="preserve"> </v>
      </c>
      <c r="CH89" s="169">
        <f t="shared" si="145"/>
        <v>0</v>
      </c>
      <c r="CI89" s="170" t="str">
        <f t="shared" si="146"/>
        <v xml:space="preserve"> </v>
      </c>
      <c r="CK89" s="166">
        <v>23</v>
      </c>
      <c r="CL89" s="225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",(VLOOKUP(CO89,PROTOKOL!$A$1:$E$27,2,FALSE))*CP89)</f>
        <v xml:space="preserve"> </v>
      </c>
      <c r="CR89" s="168" t="str">
        <f t="shared" si="112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47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",(VLOOKUP(CX89,PROTOKOL!$A$1:$E$27,2,FALSE))*CY89)</f>
        <v xml:space="preserve"> </v>
      </c>
      <c r="DA89" s="168" t="str">
        <f t="shared" si="113"/>
        <v xml:space="preserve"> </v>
      </c>
      <c r="DB89" s="169" t="str">
        <f>IF(CX89=0," ",VLOOKUP(CX89,PROTOKOL!$A:$E,5,FALSE))</f>
        <v xml:space="preserve"> </v>
      </c>
      <c r="DC89" s="205" t="str">
        <f t="shared" si="183"/>
        <v xml:space="preserve"> </v>
      </c>
      <c r="DD89" s="169">
        <f t="shared" si="148"/>
        <v>0</v>
      </c>
      <c r="DE89" s="170" t="str">
        <f t="shared" si="149"/>
        <v xml:space="preserve"> </v>
      </c>
      <c r="DG89" s="166">
        <v>23</v>
      </c>
      <c r="DH89" s="225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",(VLOOKUP(DK89,PROTOKOL!$A$1:$E$27,2,FALSE))*DL89)</f>
        <v xml:space="preserve"> </v>
      </c>
      <c r="DN89" s="168" t="str">
        <f t="shared" si="114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50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",(VLOOKUP(DT89,PROTOKOL!$A$1:$E$27,2,FALSE))*DU89)</f>
        <v xml:space="preserve"> </v>
      </c>
      <c r="DW89" s="168" t="str">
        <f t="shared" si="115"/>
        <v xml:space="preserve"> </v>
      </c>
      <c r="DX89" s="169" t="str">
        <f>IF(DT89=0," ",VLOOKUP(DT89,PROTOKOL!$A:$E,5,FALSE))</f>
        <v xml:space="preserve"> </v>
      </c>
      <c r="DY89" s="205" t="str">
        <f t="shared" si="184"/>
        <v xml:space="preserve"> </v>
      </c>
      <c r="DZ89" s="169">
        <f t="shared" si="151"/>
        <v>0</v>
      </c>
      <c r="EA89" s="170" t="str">
        <f t="shared" si="152"/>
        <v xml:space="preserve"> </v>
      </c>
      <c r="EC89" s="166">
        <v>23</v>
      </c>
      <c r="ED89" s="225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",(VLOOKUP(EG89,PROTOKOL!$A$1:$E$27,2,FALSE))*EH89)</f>
        <v xml:space="preserve"> </v>
      </c>
      <c r="EJ89" s="168" t="str">
        <f t="shared" si="116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53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",(VLOOKUP(EP89,PROTOKOL!$A$1:$E$27,2,FALSE))*EQ89)</f>
        <v xml:space="preserve"> </v>
      </c>
      <c r="ES89" s="168" t="str">
        <f t="shared" si="117"/>
        <v xml:space="preserve"> </v>
      </c>
      <c r="ET89" s="169" t="str">
        <f>IF(EP89=0," ",VLOOKUP(EP89,PROTOKOL!$A:$E,5,FALSE))</f>
        <v xml:space="preserve"> </v>
      </c>
      <c r="EU89" s="205" t="str">
        <f t="shared" si="185"/>
        <v xml:space="preserve"> </v>
      </c>
      <c r="EV89" s="169">
        <f t="shared" si="154"/>
        <v>0</v>
      </c>
      <c r="EW89" s="170" t="str">
        <f t="shared" si="155"/>
        <v xml:space="preserve"> </v>
      </c>
      <c r="EY89" s="166">
        <v>23</v>
      </c>
      <c r="EZ89" s="225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",(VLOOKUP(FC89,PROTOKOL!$A$1:$E$27,2,FALSE))*FD89)</f>
        <v xml:space="preserve"> </v>
      </c>
      <c r="FF89" s="168" t="str">
        <f t="shared" si="118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156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",(VLOOKUP(FL89,PROTOKOL!$A$1:$E$27,2,FALSE))*FM89)</f>
        <v xml:space="preserve"> </v>
      </c>
      <c r="FO89" s="168" t="str">
        <f t="shared" si="119"/>
        <v xml:space="preserve"> </v>
      </c>
      <c r="FP89" s="169" t="str">
        <f>IF(FL89=0," ",VLOOKUP(FL89,PROTOKOL!$A:$E,5,FALSE))</f>
        <v xml:space="preserve"> </v>
      </c>
      <c r="FQ89" s="205" t="str">
        <f t="shared" si="186"/>
        <v xml:space="preserve"> </v>
      </c>
      <c r="FR89" s="169">
        <f t="shared" si="157"/>
        <v>0</v>
      </c>
      <c r="FS89" s="170" t="str">
        <f t="shared" si="158"/>
        <v xml:space="preserve"> </v>
      </c>
      <c r="FU89" s="166">
        <v>23</v>
      </c>
      <c r="FV89" s="225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",(VLOOKUP(FY89,PROTOKOL!$A$1:$E$27,2,FALSE))*FZ89)</f>
        <v xml:space="preserve"> </v>
      </c>
      <c r="GB89" s="168" t="str">
        <f t="shared" si="120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159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",(VLOOKUP(GH89,PROTOKOL!$A$1:$E$27,2,FALSE))*GI89)</f>
        <v xml:space="preserve"> </v>
      </c>
      <c r="GK89" s="168" t="str">
        <f t="shared" si="121"/>
        <v xml:space="preserve"> </v>
      </c>
      <c r="GL89" s="169" t="str">
        <f>IF(GH89=0," ",VLOOKUP(GH89,PROTOKOL!$A:$E,5,FALSE))</f>
        <v xml:space="preserve"> </v>
      </c>
      <c r="GM89" s="205" t="str">
        <f t="shared" si="187"/>
        <v xml:space="preserve"> </v>
      </c>
      <c r="GN89" s="169">
        <f t="shared" si="160"/>
        <v>0</v>
      </c>
      <c r="GO89" s="170" t="str">
        <f t="shared" si="161"/>
        <v xml:space="preserve"> </v>
      </c>
      <c r="GQ89" s="166">
        <v>23</v>
      </c>
      <c r="GR89" s="225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",(VLOOKUP(GU89,PROTOKOL!$A$1:$E$27,2,FALSE))*GV89)</f>
        <v xml:space="preserve"> </v>
      </c>
      <c r="GX89" s="168" t="str">
        <f t="shared" si="122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162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",(VLOOKUP(HD89,PROTOKOL!$A$1:$E$27,2,FALSE))*HE89)</f>
        <v xml:space="preserve"> </v>
      </c>
      <c r="HG89" s="168" t="str">
        <f t="shared" si="123"/>
        <v xml:space="preserve"> </v>
      </c>
      <c r="HH89" s="169" t="str">
        <f>IF(HD89=0," ",VLOOKUP(HD89,PROTOKOL!$A:$E,5,FALSE))</f>
        <v xml:space="preserve"> </v>
      </c>
      <c r="HI89" s="205" t="str">
        <f t="shared" si="188"/>
        <v xml:space="preserve"> </v>
      </c>
      <c r="HJ89" s="169">
        <f t="shared" si="163"/>
        <v>0</v>
      </c>
      <c r="HK89" s="170" t="str">
        <f t="shared" si="164"/>
        <v xml:space="preserve"> </v>
      </c>
      <c r="HM89" s="166">
        <v>23</v>
      </c>
      <c r="HN89" s="225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",(VLOOKUP(HQ89,PROTOKOL!$A$1:$E$27,2,FALSE))*HR89)</f>
        <v xml:space="preserve"> </v>
      </c>
      <c r="HT89" s="168" t="str">
        <f t="shared" si="124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165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",(VLOOKUP(HZ89,PROTOKOL!$A$1:$E$27,2,FALSE))*IA89)</f>
        <v xml:space="preserve"> </v>
      </c>
      <c r="IC89" s="168" t="str">
        <f t="shared" si="125"/>
        <v xml:space="preserve"> </v>
      </c>
      <c r="ID89" s="169" t="str">
        <f>IF(HZ89=0," ",VLOOKUP(HZ89,PROTOKOL!$A:$E,5,FALSE))</f>
        <v xml:space="preserve"> </v>
      </c>
      <c r="IE89" s="205" t="str">
        <f t="shared" si="189"/>
        <v xml:space="preserve"> </v>
      </c>
      <c r="IF89" s="169">
        <f t="shared" si="166"/>
        <v>0</v>
      </c>
      <c r="IG89" s="170" t="str">
        <f t="shared" si="167"/>
        <v xml:space="preserve"> </v>
      </c>
      <c r="II89" s="166">
        <v>23</v>
      </c>
      <c r="IJ89" s="225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",(VLOOKUP(IM89,PROTOKOL!$A$1:$E$27,2,FALSE))*IN89)</f>
        <v xml:space="preserve"> </v>
      </c>
      <c r="IP89" s="168" t="str">
        <f t="shared" si="126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168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",(VLOOKUP(IV89,PROTOKOL!$A$1:$E$27,2,FALSE))*IW89)</f>
        <v xml:space="preserve"> </v>
      </c>
      <c r="IY89" s="168" t="str">
        <f t="shared" si="127"/>
        <v xml:space="preserve"> </v>
      </c>
      <c r="IZ89" s="169" t="str">
        <f>IF(IV89=0," ",VLOOKUP(IV89,PROTOKOL!$A:$E,5,FALSE))</f>
        <v xml:space="preserve"> </v>
      </c>
      <c r="JA89" s="205" t="str">
        <f t="shared" si="190"/>
        <v xml:space="preserve"> </v>
      </c>
      <c r="JB89" s="169">
        <f t="shared" si="169"/>
        <v>0</v>
      </c>
      <c r="JC89" s="170" t="str">
        <f t="shared" si="170"/>
        <v xml:space="preserve"> </v>
      </c>
      <c r="JE89" s="166">
        <v>23</v>
      </c>
      <c r="JF89" s="225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",(VLOOKUP(JI89,PROTOKOL!$A$1:$E$27,2,FALSE))*JJ89)</f>
        <v xml:space="preserve"> </v>
      </c>
      <c r="JL89" s="168" t="str">
        <f t="shared" si="128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171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",(VLOOKUP(JR89,PROTOKOL!$A$1:$E$27,2,FALSE))*JS89)</f>
        <v xml:space="preserve"> </v>
      </c>
      <c r="JU89" s="168" t="str">
        <f t="shared" si="129"/>
        <v xml:space="preserve"> </v>
      </c>
      <c r="JV89" s="169" t="str">
        <f>IF(JR89=0," ",VLOOKUP(JR89,PROTOKOL!$A:$E,5,FALSE))</f>
        <v xml:space="preserve"> </v>
      </c>
      <c r="JW89" s="205" t="str">
        <f t="shared" si="191"/>
        <v xml:space="preserve"> </v>
      </c>
      <c r="JX89" s="169">
        <f t="shared" si="172"/>
        <v>0</v>
      </c>
      <c r="JY89" s="170" t="str">
        <f t="shared" si="173"/>
        <v xml:space="preserve"> </v>
      </c>
      <c r="KA89" s="166">
        <v>23</v>
      </c>
      <c r="KB89" s="225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",(VLOOKUP(KE89,PROTOKOL!$A$1:$E$27,2,FALSE))*KF89)</f>
        <v xml:space="preserve"> </v>
      </c>
      <c r="KH89" s="168" t="str">
        <f t="shared" si="130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174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",(VLOOKUP(KN89,PROTOKOL!$A$1:$E$27,2,FALSE))*KO89)</f>
        <v xml:space="preserve"> </v>
      </c>
      <c r="KQ89" s="168" t="str">
        <f t="shared" si="131"/>
        <v xml:space="preserve"> </v>
      </c>
      <c r="KR89" s="169" t="str">
        <f>IF(KN89=0," ",VLOOKUP(KN89,PROTOKOL!$A:$E,5,FALSE))</f>
        <v xml:space="preserve"> </v>
      </c>
      <c r="KS89" s="205" t="str">
        <f t="shared" si="192"/>
        <v xml:space="preserve"> </v>
      </c>
      <c r="KT89" s="169">
        <f t="shared" si="175"/>
        <v>0</v>
      </c>
      <c r="KU89" s="170" t="str">
        <f t="shared" si="176"/>
        <v xml:space="preserve"> </v>
      </c>
      <c r="KW89" s="166">
        <v>23</v>
      </c>
      <c r="KX89" s="225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",(VLOOKUP(LA89,PROTOKOL!$A$1:$E$27,2,FALSE))*LB89)</f>
        <v xml:space="preserve"> </v>
      </c>
      <c r="LD89" s="168" t="str">
        <f t="shared" si="132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177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",(VLOOKUP(LJ89,PROTOKOL!$A$1:$E$27,2,FALSE))*LK89)</f>
        <v xml:space="preserve"> </v>
      </c>
      <c r="LM89" s="168" t="str">
        <f t="shared" si="133"/>
        <v xml:space="preserve"> </v>
      </c>
      <c r="LN89" s="169" t="str">
        <f>IF(LJ89=0," ",VLOOKUP(LJ89,PROTOKOL!$A:$E,5,FALSE))</f>
        <v xml:space="preserve"> </v>
      </c>
      <c r="LO89" s="205" t="str">
        <f t="shared" si="193"/>
        <v xml:space="preserve"> </v>
      </c>
      <c r="LP89" s="169">
        <f t="shared" si="178"/>
        <v>0</v>
      </c>
      <c r="LQ89" s="170" t="str">
        <f t="shared" si="179"/>
        <v xml:space="preserve"> </v>
      </c>
    </row>
    <row r="90" spans="1:329" ht="13.8">
      <c r="A90" s="166">
        <v>23</v>
      </c>
      <c r="B90" s="226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",(VLOOKUP(E90,PROTOKOL!$A$1:$E$27,2,FALSE))*F90)</f>
        <v xml:space="preserve"> </v>
      </c>
      <c r="H90" s="168" t="str">
        <f t="shared" si="104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34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",(VLOOKUP(N90,PROTOKOL!$A$1:$E$27,2,FALSE))*O90)</f>
        <v xml:space="preserve"> </v>
      </c>
      <c r="Q90" s="168" t="str">
        <f t="shared" si="105"/>
        <v xml:space="preserve"> </v>
      </c>
      <c r="R90" s="169" t="str">
        <f>IF(N90=0," ",VLOOKUP(N90,PROTOKOL!$A:$E,5,FALSE))</f>
        <v xml:space="preserve"> </v>
      </c>
      <c r="S90" s="205" t="str">
        <f t="shared" si="135"/>
        <v xml:space="preserve"> </v>
      </c>
      <c r="T90" s="169">
        <f t="shared" si="136"/>
        <v>0</v>
      </c>
      <c r="U90" s="170" t="str">
        <f t="shared" si="137"/>
        <v xml:space="preserve"> </v>
      </c>
      <c r="W90" s="166">
        <v>23</v>
      </c>
      <c r="X90" s="226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",(VLOOKUP(AA90,PROTOKOL!$A$1:$E$27,2,FALSE))*AB90)</f>
        <v xml:space="preserve"> </v>
      </c>
      <c r="AD90" s="168" t="str">
        <f t="shared" si="106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38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",(VLOOKUP(AJ90,PROTOKOL!$A$1:$E$27,2,FALSE))*AK90)</f>
        <v xml:space="preserve"> </v>
      </c>
      <c r="AM90" s="168" t="str">
        <f t="shared" si="107"/>
        <v xml:space="preserve"> </v>
      </c>
      <c r="AN90" s="169" t="str">
        <f>IF(AJ90=0," ",VLOOKUP(AJ90,PROTOKOL!$A:$E,5,FALSE))</f>
        <v xml:space="preserve"> </v>
      </c>
      <c r="AO90" s="205" t="str">
        <f t="shared" si="180"/>
        <v xml:space="preserve"> </v>
      </c>
      <c r="AP90" s="169">
        <f t="shared" si="139"/>
        <v>0</v>
      </c>
      <c r="AQ90" s="170" t="str">
        <f t="shared" si="140"/>
        <v xml:space="preserve"> </v>
      </c>
      <c r="AS90" s="166">
        <v>23</v>
      </c>
      <c r="AT90" s="226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",(VLOOKUP(AW90,PROTOKOL!$A$1:$E$27,2,FALSE))*AX90)</f>
        <v xml:space="preserve"> </v>
      </c>
      <c r="AZ90" s="168" t="str">
        <f t="shared" si="108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41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",(VLOOKUP(BF90,PROTOKOL!$A$1:$E$27,2,FALSE))*BG90)</f>
        <v xml:space="preserve"> </v>
      </c>
      <c r="BI90" s="168" t="str">
        <f t="shared" si="109"/>
        <v xml:space="preserve"> </v>
      </c>
      <c r="BJ90" s="169" t="str">
        <f>IF(BF90=0," ",VLOOKUP(BF90,PROTOKOL!$A:$E,5,FALSE))</f>
        <v xml:space="preserve"> </v>
      </c>
      <c r="BK90" s="205" t="str">
        <f t="shared" si="181"/>
        <v xml:space="preserve"> </v>
      </c>
      <c r="BL90" s="169">
        <f t="shared" si="142"/>
        <v>0</v>
      </c>
      <c r="BM90" s="170" t="str">
        <f t="shared" si="143"/>
        <v xml:space="preserve"> </v>
      </c>
      <c r="BO90" s="166">
        <v>23</v>
      </c>
      <c r="BP90" s="226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",(VLOOKUP(BS90,PROTOKOL!$A$1:$E$27,2,FALSE))*BT90)</f>
        <v xml:space="preserve"> </v>
      </c>
      <c r="BV90" s="168" t="str">
        <f t="shared" si="110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44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",(VLOOKUP(CB90,PROTOKOL!$A$1:$E$27,2,FALSE))*CC90)</f>
        <v xml:space="preserve"> </v>
      </c>
      <c r="CE90" s="168" t="str">
        <f t="shared" si="111"/>
        <v xml:space="preserve"> </v>
      </c>
      <c r="CF90" s="169" t="str">
        <f>IF(CB90=0," ",VLOOKUP(CB90,PROTOKOL!$A:$E,5,FALSE))</f>
        <v xml:space="preserve"> </v>
      </c>
      <c r="CG90" s="205" t="str">
        <f t="shared" si="182"/>
        <v xml:space="preserve"> </v>
      </c>
      <c r="CH90" s="169">
        <f t="shared" si="145"/>
        <v>0</v>
      </c>
      <c r="CI90" s="170" t="str">
        <f t="shared" si="146"/>
        <v xml:space="preserve"> </v>
      </c>
      <c r="CK90" s="166">
        <v>23</v>
      </c>
      <c r="CL90" s="226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",(VLOOKUP(CO90,PROTOKOL!$A$1:$E$27,2,FALSE))*CP90)</f>
        <v xml:space="preserve"> </v>
      </c>
      <c r="CR90" s="168" t="str">
        <f t="shared" si="112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47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",(VLOOKUP(CX90,PROTOKOL!$A$1:$E$27,2,FALSE))*CY90)</f>
        <v xml:space="preserve"> </v>
      </c>
      <c r="DA90" s="168" t="str">
        <f t="shared" si="113"/>
        <v xml:space="preserve"> </v>
      </c>
      <c r="DB90" s="169" t="str">
        <f>IF(CX90=0," ",VLOOKUP(CX90,PROTOKOL!$A:$E,5,FALSE))</f>
        <v xml:space="preserve"> </v>
      </c>
      <c r="DC90" s="205" t="str">
        <f t="shared" si="183"/>
        <v xml:space="preserve"> </v>
      </c>
      <c r="DD90" s="169">
        <f t="shared" si="148"/>
        <v>0</v>
      </c>
      <c r="DE90" s="170" t="str">
        <f t="shared" si="149"/>
        <v xml:space="preserve"> </v>
      </c>
      <c r="DG90" s="166">
        <v>23</v>
      </c>
      <c r="DH90" s="226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",(VLOOKUP(DK90,PROTOKOL!$A$1:$E$27,2,FALSE))*DL90)</f>
        <v xml:space="preserve"> </v>
      </c>
      <c r="DN90" s="168" t="str">
        <f t="shared" si="114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50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",(VLOOKUP(DT90,PROTOKOL!$A$1:$E$27,2,FALSE))*DU90)</f>
        <v xml:space="preserve"> </v>
      </c>
      <c r="DW90" s="168" t="str">
        <f t="shared" si="115"/>
        <v xml:space="preserve"> </v>
      </c>
      <c r="DX90" s="169" t="str">
        <f>IF(DT90=0," ",VLOOKUP(DT90,PROTOKOL!$A:$E,5,FALSE))</f>
        <v xml:space="preserve"> </v>
      </c>
      <c r="DY90" s="205" t="str">
        <f t="shared" si="184"/>
        <v xml:space="preserve"> </v>
      </c>
      <c r="DZ90" s="169">
        <f t="shared" si="151"/>
        <v>0</v>
      </c>
      <c r="EA90" s="170" t="str">
        <f t="shared" si="152"/>
        <v xml:space="preserve"> </v>
      </c>
      <c r="EC90" s="166">
        <v>23</v>
      </c>
      <c r="ED90" s="226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",(VLOOKUP(EG90,PROTOKOL!$A$1:$E$27,2,FALSE))*EH90)</f>
        <v xml:space="preserve"> </v>
      </c>
      <c r="EJ90" s="168" t="str">
        <f t="shared" si="116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53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",(VLOOKUP(EP90,PROTOKOL!$A$1:$E$27,2,FALSE))*EQ90)</f>
        <v xml:space="preserve"> </v>
      </c>
      <c r="ES90" s="168" t="str">
        <f t="shared" si="117"/>
        <v xml:space="preserve"> </v>
      </c>
      <c r="ET90" s="169" t="str">
        <f>IF(EP90=0," ",VLOOKUP(EP90,PROTOKOL!$A:$E,5,FALSE))</f>
        <v xml:space="preserve"> </v>
      </c>
      <c r="EU90" s="205" t="str">
        <f t="shared" si="185"/>
        <v xml:space="preserve"> </v>
      </c>
      <c r="EV90" s="169">
        <f t="shared" si="154"/>
        <v>0</v>
      </c>
      <c r="EW90" s="170" t="str">
        <f t="shared" si="155"/>
        <v xml:space="preserve"> </v>
      </c>
      <c r="EY90" s="166">
        <v>23</v>
      </c>
      <c r="EZ90" s="226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",(VLOOKUP(FC90,PROTOKOL!$A$1:$E$27,2,FALSE))*FD90)</f>
        <v xml:space="preserve"> </v>
      </c>
      <c r="FF90" s="168" t="str">
        <f t="shared" si="118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156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",(VLOOKUP(FL90,PROTOKOL!$A$1:$E$27,2,FALSE))*FM90)</f>
        <v xml:space="preserve"> </v>
      </c>
      <c r="FO90" s="168" t="str">
        <f t="shared" si="119"/>
        <v xml:space="preserve"> </v>
      </c>
      <c r="FP90" s="169" t="str">
        <f>IF(FL90=0," ",VLOOKUP(FL90,PROTOKOL!$A:$E,5,FALSE))</f>
        <v xml:space="preserve"> </v>
      </c>
      <c r="FQ90" s="205" t="str">
        <f t="shared" si="186"/>
        <v xml:space="preserve"> </v>
      </c>
      <c r="FR90" s="169">
        <f t="shared" si="157"/>
        <v>0</v>
      </c>
      <c r="FS90" s="170" t="str">
        <f t="shared" si="158"/>
        <v xml:space="preserve"> </v>
      </c>
      <c r="FU90" s="166">
        <v>23</v>
      </c>
      <c r="FV90" s="226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",(VLOOKUP(FY90,PROTOKOL!$A$1:$E$27,2,FALSE))*FZ90)</f>
        <v xml:space="preserve"> </v>
      </c>
      <c r="GB90" s="168" t="str">
        <f t="shared" si="120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159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",(VLOOKUP(GH90,PROTOKOL!$A$1:$E$27,2,FALSE))*GI90)</f>
        <v xml:space="preserve"> </v>
      </c>
      <c r="GK90" s="168" t="str">
        <f t="shared" si="121"/>
        <v xml:space="preserve"> </v>
      </c>
      <c r="GL90" s="169" t="str">
        <f>IF(GH90=0," ",VLOOKUP(GH90,PROTOKOL!$A:$E,5,FALSE))</f>
        <v xml:space="preserve"> </v>
      </c>
      <c r="GM90" s="205" t="str">
        <f t="shared" si="187"/>
        <v xml:space="preserve"> </v>
      </c>
      <c r="GN90" s="169">
        <f t="shared" si="160"/>
        <v>0</v>
      </c>
      <c r="GO90" s="170" t="str">
        <f t="shared" si="161"/>
        <v xml:space="preserve"> </v>
      </c>
      <c r="GQ90" s="166">
        <v>23</v>
      </c>
      <c r="GR90" s="226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",(VLOOKUP(GU90,PROTOKOL!$A$1:$E$27,2,FALSE))*GV90)</f>
        <v xml:space="preserve"> </v>
      </c>
      <c r="GX90" s="168" t="str">
        <f t="shared" si="122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162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",(VLOOKUP(HD90,PROTOKOL!$A$1:$E$27,2,FALSE))*HE90)</f>
        <v xml:space="preserve"> </v>
      </c>
      <c r="HG90" s="168" t="str">
        <f t="shared" si="123"/>
        <v xml:space="preserve"> </v>
      </c>
      <c r="HH90" s="169" t="str">
        <f>IF(HD90=0," ",VLOOKUP(HD90,PROTOKOL!$A:$E,5,FALSE))</f>
        <v xml:space="preserve"> </v>
      </c>
      <c r="HI90" s="205" t="str">
        <f t="shared" si="188"/>
        <v xml:space="preserve"> </v>
      </c>
      <c r="HJ90" s="169">
        <f t="shared" si="163"/>
        <v>0</v>
      </c>
      <c r="HK90" s="170" t="str">
        <f t="shared" si="164"/>
        <v xml:space="preserve"> </v>
      </c>
      <c r="HM90" s="166">
        <v>23</v>
      </c>
      <c r="HN90" s="226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",(VLOOKUP(HQ90,PROTOKOL!$A$1:$E$27,2,FALSE))*HR90)</f>
        <v xml:space="preserve"> </v>
      </c>
      <c r="HT90" s="168" t="str">
        <f t="shared" si="124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165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",(VLOOKUP(HZ90,PROTOKOL!$A$1:$E$27,2,FALSE))*IA90)</f>
        <v xml:space="preserve"> </v>
      </c>
      <c r="IC90" s="168" t="str">
        <f t="shared" si="125"/>
        <v xml:space="preserve"> </v>
      </c>
      <c r="ID90" s="169" t="str">
        <f>IF(HZ90=0," ",VLOOKUP(HZ90,PROTOKOL!$A:$E,5,FALSE))</f>
        <v xml:space="preserve"> </v>
      </c>
      <c r="IE90" s="205" t="str">
        <f t="shared" si="189"/>
        <v xml:space="preserve"> </v>
      </c>
      <c r="IF90" s="169">
        <f t="shared" si="166"/>
        <v>0</v>
      </c>
      <c r="IG90" s="170" t="str">
        <f t="shared" si="167"/>
        <v xml:space="preserve"> </v>
      </c>
      <c r="II90" s="166">
        <v>23</v>
      </c>
      <c r="IJ90" s="226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",(VLOOKUP(IM90,PROTOKOL!$A$1:$E$27,2,FALSE))*IN90)</f>
        <v xml:space="preserve"> </v>
      </c>
      <c r="IP90" s="168" t="str">
        <f t="shared" si="126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168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",(VLOOKUP(IV90,PROTOKOL!$A$1:$E$27,2,FALSE))*IW90)</f>
        <v xml:space="preserve"> </v>
      </c>
      <c r="IY90" s="168" t="str">
        <f t="shared" si="127"/>
        <v xml:space="preserve"> </v>
      </c>
      <c r="IZ90" s="169" t="str">
        <f>IF(IV90=0," ",VLOOKUP(IV90,PROTOKOL!$A:$E,5,FALSE))</f>
        <v xml:space="preserve"> </v>
      </c>
      <c r="JA90" s="205" t="str">
        <f t="shared" si="190"/>
        <v xml:space="preserve"> </v>
      </c>
      <c r="JB90" s="169">
        <f t="shared" si="169"/>
        <v>0</v>
      </c>
      <c r="JC90" s="170" t="str">
        <f t="shared" si="170"/>
        <v xml:space="preserve"> </v>
      </c>
      <c r="JE90" s="166">
        <v>23</v>
      </c>
      <c r="JF90" s="226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",(VLOOKUP(JI90,PROTOKOL!$A$1:$E$27,2,FALSE))*JJ90)</f>
        <v xml:space="preserve"> </v>
      </c>
      <c r="JL90" s="168" t="str">
        <f t="shared" si="128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171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",(VLOOKUP(JR90,PROTOKOL!$A$1:$E$27,2,FALSE))*JS90)</f>
        <v xml:space="preserve"> </v>
      </c>
      <c r="JU90" s="168" t="str">
        <f t="shared" si="129"/>
        <v xml:space="preserve"> </v>
      </c>
      <c r="JV90" s="169" t="str">
        <f>IF(JR90=0," ",VLOOKUP(JR90,PROTOKOL!$A:$E,5,FALSE))</f>
        <v xml:space="preserve"> </v>
      </c>
      <c r="JW90" s="205" t="str">
        <f t="shared" si="191"/>
        <v xml:space="preserve"> </v>
      </c>
      <c r="JX90" s="169">
        <f t="shared" si="172"/>
        <v>0</v>
      </c>
      <c r="JY90" s="170" t="str">
        <f t="shared" si="173"/>
        <v xml:space="preserve"> </v>
      </c>
      <c r="KA90" s="166">
        <v>23</v>
      </c>
      <c r="KB90" s="226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",(VLOOKUP(KE90,PROTOKOL!$A$1:$E$27,2,FALSE))*KF90)</f>
        <v xml:space="preserve"> </v>
      </c>
      <c r="KH90" s="168" t="str">
        <f t="shared" si="130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174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",(VLOOKUP(KN90,PROTOKOL!$A$1:$E$27,2,FALSE))*KO90)</f>
        <v xml:space="preserve"> </v>
      </c>
      <c r="KQ90" s="168" t="str">
        <f t="shared" si="131"/>
        <v xml:space="preserve"> </v>
      </c>
      <c r="KR90" s="169" t="str">
        <f>IF(KN90=0," ",VLOOKUP(KN90,PROTOKOL!$A:$E,5,FALSE))</f>
        <v xml:space="preserve"> </v>
      </c>
      <c r="KS90" s="205" t="str">
        <f t="shared" si="192"/>
        <v xml:space="preserve"> </v>
      </c>
      <c r="KT90" s="169">
        <f t="shared" si="175"/>
        <v>0</v>
      </c>
      <c r="KU90" s="170" t="str">
        <f t="shared" si="176"/>
        <v xml:space="preserve"> </v>
      </c>
      <c r="KW90" s="166">
        <v>23</v>
      </c>
      <c r="KX90" s="226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",(VLOOKUP(LA90,PROTOKOL!$A$1:$E$27,2,FALSE))*LB90)</f>
        <v xml:space="preserve"> </v>
      </c>
      <c r="LD90" s="168" t="str">
        <f t="shared" si="132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177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",(VLOOKUP(LJ90,PROTOKOL!$A$1:$E$27,2,FALSE))*LK90)</f>
        <v xml:space="preserve"> </v>
      </c>
      <c r="LM90" s="168" t="str">
        <f t="shared" si="133"/>
        <v xml:space="preserve"> </v>
      </c>
      <c r="LN90" s="169" t="str">
        <f>IF(LJ90=0," ",VLOOKUP(LJ90,PROTOKOL!$A:$E,5,FALSE))</f>
        <v xml:space="preserve"> </v>
      </c>
      <c r="LO90" s="205" t="str">
        <f t="shared" si="193"/>
        <v xml:space="preserve"> </v>
      </c>
      <c r="LP90" s="169">
        <f t="shared" si="178"/>
        <v>0</v>
      </c>
      <c r="LQ90" s="170" t="str">
        <f t="shared" si="179"/>
        <v xml:space="preserve"> </v>
      </c>
    </row>
    <row r="91" spans="1:329" ht="13.8">
      <c r="A91" s="166">
        <v>23</v>
      </c>
      <c r="B91" s="227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",(VLOOKUP(E91,PROTOKOL!$A$1:$E$27,2,FALSE))*F91)</f>
        <v xml:space="preserve"> </v>
      </c>
      <c r="H91" s="168" t="str">
        <f t="shared" si="104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34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",(VLOOKUP(N91,PROTOKOL!$A$1:$E$27,2,FALSE))*O91)</f>
        <v xml:space="preserve"> </v>
      </c>
      <c r="Q91" s="168" t="str">
        <f t="shared" si="105"/>
        <v xml:space="preserve"> </v>
      </c>
      <c r="R91" s="169" t="str">
        <f>IF(N91=0," ",VLOOKUP(N91,PROTOKOL!$A:$E,5,FALSE))</f>
        <v xml:space="preserve"> </v>
      </c>
      <c r="S91" s="205" t="str">
        <f t="shared" si="135"/>
        <v xml:space="preserve"> </v>
      </c>
      <c r="T91" s="169">
        <f t="shared" si="136"/>
        <v>0</v>
      </c>
      <c r="U91" s="170" t="str">
        <f t="shared" si="137"/>
        <v xml:space="preserve"> </v>
      </c>
      <c r="W91" s="166">
        <v>23</v>
      </c>
      <c r="X91" s="227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",(VLOOKUP(AA91,PROTOKOL!$A$1:$E$27,2,FALSE))*AB91)</f>
        <v xml:space="preserve"> </v>
      </c>
      <c r="AD91" s="168" t="str">
        <f t="shared" si="106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38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",(VLOOKUP(AJ91,PROTOKOL!$A$1:$E$27,2,FALSE))*AK91)</f>
        <v xml:space="preserve"> </v>
      </c>
      <c r="AM91" s="168" t="str">
        <f t="shared" si="107"/>
        <v xml:space="preserve"> </v>
      </c>
      <c r="AN91" s="169" t="str">
        <f>IF(AJ91=0," ",VLOOKUP(AJ91,PROTOKOL!$A:$E,5,FALSE))</f>
        <v xml:space="preserve"> </v>
      </c>
      <c r="AO91" s="205" t="str">
        <f t="shared" si="180"/>
        <v xml:space="preserve"> </v>
      </c>
      <c r="AP91" s="169">
        <f t="shared" si="139"/>
        <v>0</v>
      </c>
      <c r="AQ91" s="170" t="str">
        <f t="shared" si="140"/>
        <v xml:space="preserve"> </v>
      </c>
      <c r="AS91" s="166">
        <v>23</v>
      </c>
      <c r="AT91" s="227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",(VLOOKUP(AW91,PROTOKOL!$A$1:$E$27,2,FALSE))*AX91)</f>
        <v xml:space="preserve"> </v>
      </c>
      <c r="AZ91" s="168" t="str">
        <f t="shared" si="108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41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",(VLOOKUP(BF91,PROTOKOL!$A$1:$E$27,2,FALSE))*BG91)</f>
        <v xml:space="preserve"> </v>
      </c>
      <c r="BI91" s="168" t="str">
        <f t="shared" si="109"/>
        <v xml:space="preserve"> </v>
      </c>
      <c r="BJ91" s="169" t="str">
        <f>IF(BF91=0," ",VLOOKUP(BF91,PROTOKOL!$A:$E,5,FALSE))</f>
        <v xml:space="preserve"> </v>
      </c>
      <c r="BK91" s="205" t="str">
        <f t="shared" si="181"/>
        <v xml:space="preserve"> </v>
      </c>
      <c r="BL91" s="169">
        <f t="shared" si="142"/>
        <v>0</v>
      </c>
      <c r="BM91" s="170" t="str">
        <f t="shared" si="143"/>
        <v xml:space="preserve"> </v>
      </c>
      <c r="BO91" s="166">
        <v>23</v>
      </c>
      <c r="BP91" s="227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",(VLOOKUP(BS91,PROTOKOL!$A$1:$E$27,2,FALSE))*BT91)</f>
        <v xml:space="preserve"> </v>
      </c>
      <c r="BV91" s="168" t="str">
        <f t="shared" si="110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44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",(VLOOKUP(CB91,PROTOKOL!$A$1:$E$27,2,FALSE))*CC91)</f>
        <v xml:space="preserve"> </v>
      </c>
      <c r="CE91" s="168" t="str">
        <f t="shared" si="111"/>
        <v xml:space="preserve"> </v>
      </c>
      <c r="CF91" s="169" t="str">
        <f>IF(CB91=0," ",VLOOKUP(CB91,PROTOKOL!$A:$E,5,FALSE))</f>
        <v xml:space="preserve"> </v>
      </c>
      <c r="CG91" s="205" t="str">
        <f t="shared" si="182"/>
        <v xml:space="preserve"> </v>
      </c>
      <c r="CH91" s="169">
        <f t="shared" si="145"/>
        <v>0</v>
      </c>
      <c r="CI91" s="170" t="str">
        <f t="shared" si="146"/>
        <v xml:space="preserve"> </v>
      </c>
      <c r="CK91" s="166">
        <v>23</v>
      </c>
      <c r="CL91" s="227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",(VLOOKUP(CO91,PROTOKOL!$A$1:$E$27,2,FALSE))*CP91)</f>
        <v xml:space="preserve"> </v>
      </c>
      <c r="CR91" s="168" t="str">
        <f t="shared" si="112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47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",(VLOOKUP(CX91,PROTOKOL!$A$1:$E$27,2,FALSE))*CY91)</f>
        <v xml:space="preserve"> </v>
      </c>
      <c r="DA91" s="168" t="str">
        <f t="shared" si="113"/>
        <v xml:space="preserve"> </v>
      </c>
      <c r="DB91" s="169" t="str">
        <f>IF(CX91=0," ",VLOOKUP(CX91,PROTOKOL!$A:$E,5,FALSE))</f>
        <v xml:space="preserve"> </v>
      </c>
      <c r="DC91" s="205" t="str">
        <f t="shared" si="183"/>
        <v xml:space="preserve"> </v>
      </c>
      <c r="DD91" s="169">
        <f t="shared" si="148"/>
        <v>0</v>
      </c>
      <c r="DE91" s="170" t="str">
        <f t="shared" si="149"/>
        <v xml:space="preserve"> </v>
      </c>
      <c r="DG91" s="166">
        <v>23</v>
      </c>
      <c r="DH91" s="227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",(VLOOKUP(DK91,PROTOKOL!$A$1:$E$27,2,FALSE))*DL91)</f>
        <v xml:space="preserve"> </v>
      </c>
      <c r="DN91" s="168" t="str">
        <f t="shared" si="114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50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",(VLOOKUP(DT91,PROTOKOL!$A$1:$E$27,2,FALSE))*DU91)</f>
        <v xml:space="preserve"> </v>
      </c>
      <c r="DW91" s="168" t="str">
        <f t="shared" si="115"/>
        <v xml:space="preserve"> </v>
      </c>
      <c r="DX91" s="169" t="str">
        <f>IF(DT91=0," ",VLOOKUP(DT91,PROTOKOL!$A:$E,5,FALSE))</f>
        <v xml:space="preserve"> </v>
      </c>
      <c r="DY91" s="205" t="str">
        <f t="shared" si="184"/>
        <v xml:space="preserve"> </v>
      </c>
      <c r="DZ91" s="169">
        <f t="shared" si="151"/>
        <v>0</v>
      </c>
      <c r="EA91" s="170" t="str">
        <f t="shared" si="152"/>
        <v xml:space="preserve"> </v>
      </c>
      <c r="EC91" s="166">
        <v>23</v>
      </c>
      <c r="ED91" s="227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",(VLOOKUP(EG91,PROTOKOL!$A$1:$E$27,2,FALSE))*EH91)</f>
        <v xml:space="preserve"> </v>
      </c>
      <c r="EJ91" s="168" t="str">
        <f t="shared" si="116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53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",(VLOOKUP(EP91,PROTOKOL!$A$1:$E$27,2,FALSE))*EQ91)</f>
        <v xml:space="preserve"> </v>
      </c>
      <c r="ES91" s="168" t="str">
        <f t="shared" si="117"/>
        <v xml:space="preserve"> </v>
      </c>
      <c r="ET91" s="169" t="str">
        <f>IF(EP91=0," ",VLOOKUP(EP91,PROTOKOL!$A:$E,5,FALSE))</f>
        <v xml:space="preserve"> </v>
      </c>
      <c r="EU91" s="205" t="str">
        <f t="shared" si="185"/>
        <v xml:space="preserve"> </v>
      </c>
      <c r="EV91" s="169">
        <f t="shared" si="154"/>
        <v>0</v>
      </c>
      <c r="EW91" s="170" t="str">
        <f t="shared" si="155"/>
        <v xml:space="preserve"> </v>
      </c>
      <c r="EY91" s="166">
        <v>23</v>
      </c>
      <c r="EZ91" s="227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",(VLOOKUP(FC91,PROTOKOL!$A$1:$E$27,2,FALSE))*FD91)</f>
        <v xml:space="preserve"> </v>
      </c>
      <c r="FF91" s="168" t="str">
        <f t="shared" si="118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156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",(VLOOKUP(FL91,PROTOKOL!$A$1:$E$27,2,FALSE))*FM91)</f>
        <v xml:space="preserve"> </v>
      </c>
      <c r="FO91" s="168" t="str">
        <f t="shared" si="119"/>
        <v xml:space="preserve"> </v>
      </c>
      <c r="FP91" s="169" t="str">
        <f>IF(FL91=0," ",VLOOKUP(FL91,PROTOKOL!$A:$E,5,FALSE))</f>
        <v xml:space="preserve"> </v>
      </c>
      <c r="FQ91" s="205" t="str">
        <f t="shared" si="186"/>
        <v xml:space="preserve"> </v>
      </c>
      <c r="FR91" s="169">
        <f t="shared" si="157"/>
        <v>0</v>
      </c>
      <c r="FS91" s="170" t="str">
        <f t="shared" si="158"/>
        <v xml:space="preserve"> </v>
      </c>
      <c r="FU91" s="166">
        <v>23</v>
      </c>
      <c r="FV91" s="227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",(VLOOKUP(FY91,PROTOKOL!$A$1:$E$27,2,FALSE))*FZ91)</f>
        <v xml:space="preserve"> </v>
      </c>
      <c r="GB91" s="168" t="str">
        <f t="shared" si="120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159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",(VLOOKUP(GH91,PROTOKOL!$A$1:$E$27,2,FALSE))*GI91)</f>
        <v xml:space="preserve"> </v>
      </c>
      <c r="GK91" s="168" t="str">
        <f t="shared" si="121"/>
        <v xml:space="preserve"> </v>
      </c>
      <c r="GL91" s="169" t="str">
        <f>IF(GH91=0," ",VLOOKUP(GH91,PROTOKOL!$A:$E,5,FALSE))</f>
        <v xml:space="preserve"> </v>
      </c>
      <c r="GM91" s="205" t="str">
        <f t="shared" si="187"/>
        <v xml:space="preserve"> </v>
      </c>
      <c r="GN91" s="169">
        <f t="shared" si="160"/>
        <v>0</v>
      </c>
      <c r="GO91" s="170" t="str">
        <f t="shared" si="161"/>
        <v xml:space="preserve"> </v>
      </c>
      <c r="GQ91" s="166">
        <v>23</v>
      </c>
      <c r="GR91" s="227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",(VLOOKUP(GU91,PROTOKOL!$A$1:$E$27,2,FALSE))*GV91)</f>
        <v xml:space="preserve"> </v>
      </c>
      <c r="GX91" s="168" t="str">
        <f t="shared" si="122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162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",(VLOOKUP(HD91,PROTOKOL!$A$1:$E$27,2,FALSE))*HE91)</f>
        <v xml:space="preserve"> </v>
      </c>
      <c r="HG91" s="168" t="str">
        <f t="shared" si="123"/>
        <v xml:space="preserve"> </v>
      </c>
      <c r="HH91" s="169" t="str">
        <f>IF(HD91=0," ",VLOOKUP(HD91,PROTOKOL!$A:$E,5,FALSE))</f>
        <v xml:space="preserve"> </v>
      </c>
      <c r="HI91" s="205" t="str">
        <f t="shared" si="188"/>
        <v xml:space="preserve"> </v>
      </c>
      <c r="HJ91" s="169">
        <f t="shared" si="163"/>
        <v>0</v>
      </c>
      <c r="HK91" s="170" t="str">
        <f t="shared" si="164"/>
        <v xml:space="preserve"> </v>
      </c>
      <c r="HM91" s="166">
        <v>23</v>
      </c>
      <c r="HN91" s="227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",(VLOOKUP(HQ91,PROTOKOL!$A$1:$E$27,2,FALSE))*HR91)</f>
        <v xml:space="preserve"> </v>
      </c>
      <c r="HT91" s="168" t="str">
        <f t="shared" si="124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165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",(VLOOKUP(HZ91,PROTOKOL!$A$1:$E$27,2,FALSE))*IA91)</f>
        <v xml:space="preserve"> </v>
      </c>
      <c r="IC91" s="168" t="str">
        <f t="shared" si="125"/>
        <v xml:space="preserve"> </v>
      </c>
      <c r="ID91" s="169" t="str">
        <f>IF(HZ91=0," ",VLOOKUP(HZ91,PROTOKOL!$A:$E,5,FALSE))</f>
        <v xml:space="preserve"> </v>
      </c>
      <c r="IE91" s="205" t="str">
        <f t="shared" si="189"/>
        <v xml:space="preserve"> </v>
      </c>
      <c r="IF91" s="169">
        <f t="shared" si="166"/>
        <v>0</v>
      </c>
      <c r="IG91" s="170" t="str">
        <f t="shared" si="167"/>
        <v xml:space="preserve"> </v>
      </c>
      <c r="II91" s="166">
        <v>23</v>
      </c>
      <c r="IJ91" s="227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",(VLOOKUP(IM91,PROTOKOL!$A$1:$E$27,2,FALSE))*IN91)</f>
        <v xml:space="preserve"> </v>
      </c>
      <c r="IP91" s="168" t="str">
        <f t="shared" si="126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168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",(VLOOKUP(IV91,PROTOKOL!$A$1:$E$27,2,FALSE))*IW91)</f>
        <v xml:space="preserve"> </v>
      </c>
      <c r="IY91" s="168" t="str">
        <f t="shared" si="127"/>
        <v xml:space="preserve"> </v>
      </c>
      <c r="IZ91" s="169" t="str">
        <f>IF(IV91=0," ",VLOOKUP(IV91,PROTOKOL!$A:$E,5,FALSE))</f>
        <v xml:space="preserve"> </v>
      </c>
      <c r="JA91" s="205" t="str">
        <f t="shared" si="190"/>
        <v xml:space="preserve"> </v>
      </c>
      <c r="JB91" s="169">
        <f t="shared" si="169"/>
        <v>0</v>
      </c>
      <c r="JC91" s="170" t="str">
        <f t="shared" si="170"/>
        <v xml:space="preserve"> </v>
      </c>
      <c r="JE91" s="166">
        <v>23</v>
      </c>
      <c r="JF91" s="227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",(VLOOKUP(JI91,PROTOKOL!$A$1:$E$27,2,FALSE))*JJ91)</f>
        <v xml:space="preserve"> </v>
      </c>
      <c r="JL91" s="168" t="str">
        <f t="shared" si="128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171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",(VLOOKUP(JR91,PROTOKOL!$A$1:$E$27,2,FALSE))*JS91)</f>
        <v xml:space="preserve"> </v>
      </c>
      <c r="JU91" s="168" t="str">
        <f t="shared" si="129"/>
        <v xml:space="preserve"> </v>
      </c>
      <c r="JV91" s="169" t="str">
        <f>IF(JR91=0," ",VLOOKUP(JR91,PROTOKOL!$A:$E,5,FALSE))</f>
        <v xml:space="preserve"> </v>
      </c>
      <c r="JW91" s="205" t="str">
        <f t="shared" si="191"/>
        <v xml:space="preserve"> </v>
      </c>
      <c r="JX91" s="169">
        <f t="shared" si="172"/>
        <v>0</v>
      </c>
      <c r="JY91" s="170" t="str">
        <f t="shared" si="173"/>
        <v xml:space="preserve"> </v>
      </c>
      <c r="KA91" s="166">
        <v>23</v>
      </c>
      <c r="KB91" s="227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",(VLOOKUP(KE91,PROTOKOL!$A$1:$E$27,2,FALSE))*KF91)</f>
        <v xml:space="preserve"> </v>
      </c>
      <c r="KH91" s="168" t="str">
        <f t="shared" si="130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174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",(VLOOKUP(KN91,PROTOKOL!$A$1:$E$27,2,FALSE))*KO91)</f>
        <v xml:space="preserve"> </v>
      </c>
      <c r="KQ91" s="168" t="str">
        <f t="shared" si="131"/>
        <v xml:space="preserve"> </v>
      </c>
      <c r="KR91" s="169" t="str">
        <f>IF(KN91=0," ",VLOOKUP(KN91,PROTOKOL!$A:$E,5,FALSE))</f>
        <v xml:space="preserve"> </v>
      </c>
      <c r="KS91" s="205" t="str">
        <f t="shared" si="192"/>
        <v xml:space="preserve"> </v>
      </c>
      <c r="KT91" s="169">
        <f t="shared" si="175"/>
        <v>0</v>
      </c>
      <c r="KU91" s="170" t="str">
        <f t="shared" si="176"/>
        <v xml:space="preserve"> </v>
      </c>
      <c r="KW91" s="166">
        <v>23</v>
      </c>
      <c r="KX91" s="227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",(VLOOKUP(LA91,PROTOKOL!$A$1:$E$27,2,FALSE))*LB91)</f>
        <v xml:space="preserve"> </v>
      </c>
      <c r="LD91" s="168" t="str">
        <f t="shared" si="132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177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",(VLOOKUP(LJ91,PROTOKOL!$A$1:$E$27,2,FALSE))*LK91)</f>
        <v xml:space="preserve"> </v>
      </c>
      <c r="LM91" s="168" t="str">
        <f t="shared" si="133"/>
        <v xml:space="preserve"> </v>
      </c>
      <c r="LN91" s="169" t="str">
        <f>IF(LJ91=0," ",VLOOKUP(LJ91,PROTOKOL!$A:$E,5,FALSE))</f>
        <v xml:space="preserve"> </v>
      </c>
      <c r="LO91" s="205" t="str">
        <f t="shared" si="193"/>
        <v xml:space="preserve"> </v>
      </c>
      <c r="LP91" s="169">
        <f t="shared" si="178"/>
        <v>0</v>
      </c>
      <c r="LQ91" s="170" t="str">
        <f t="shared" si="179"/>
        <v xml:space="preserve"> </v>
      </c>
    </row>
    <row r="92" spans="1:329" ht="13.8">
      <c r="A92" s="166">
        <v>24</v>
      </c>
      <c r="B92" s="225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",(VLOOKUP(E92,PROTOKOL!$A$1:$E$27,2,FALSE))*F92)</f>
        <v xml:space="preserve"> </v>
      </c>
      <c r="H92" s="168" t="str">
        <f t="shared" si="104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34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",(VLOOKUP(N92,PROTOKOL!$A$1:$E$27,2,FALSE))*O92)</f>
        <v xml:space="preserve"> </v>
      </c>
      <c r="Q92" s="168" t="str">
        <f t="shared" si="105"/>
        <v xml:space="preserve"> </v>
      </c>
      <c r="R92" s="169" t="str">
        <f>IF(N92=0," ",VLOOKUP(N92,PROTOKOL!$A:$E,5,FALSE))</f>
        <v xml:space="preserve"> </v>
      </c>
      <c r="S92" s="205" t="str">
        <f t="shared" si="135"/>
        <v xml:space="preserve"> </v>
      </c>
      <c r="T92" s="169">
        <f t="shared" si="136"/>
        <v>0</v>
      </c>
      <c r="U92" s="170" t="str">
        <f t="shared" si="137"/>
        <v xml:space="preserve"> </v>
      </c>
      <c r="W92" s="166">
        <v>24</v>
      </c>
      <c r="X92" s="225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",(VLOOKUP(AA92,PROTOKOL!$A$1:$E$27,2,FALSE))*AB92)</f>
        <v xml:space="preserve"> </v>
      </c>
      <c r="AD92" s="168" t="str">
        <f t="shared" si="106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38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",(VLOOKUP(AJ92,PROTOKOL!$A$1:$E$27,2,FALSE))*AK92)</f>
        <v xml:space="preserve"> </v>
      </c>
      <c r="AM92" s="168" t="str">
        <f t="shared" si="107"/>
        <v xml:space="preserve"> </v>
      </c>
      <c r="AN92" s="169" t="str">
        <f>IF(AJ92=0," ",VLOOKUP(AJ92,PROTOKOL!$A:$E,5,FALSE))</f>
        <v xml:space="preserve"> </v>
      </c>
      <c r="AO92" s="205" t="str">
        <f t="shared" si="180"/>
        <v xml:space="preserve"> </v>
      </c>
      <c r="AP92" s="169">
        <f t="shared" si="139"/>
        <v>0</v>
      </c>
      <c r="AQ92" s="170" t="str">
        <f t="shared" si="140"/>
        <v xml:space="preserve"> </v>
      </c>
      <c r="AS92" s="166">
        <v>24</v>
      </c>
      <c r="AT92" s="225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",(VLOOKUP(AW92,PROTOKOL!$A$1:$E$27,2,FALSE))*AX92)</f>
        <v xml:space="preserve"> </v>
      </c>
      <c r="AZ92" s="168" t="str">
        <f t="shared" si="108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41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",(VLOOKUP(BF92,PROTOKOL!$A$1:$E$27,2,FALSE))*BG92)</f>
        <v xml:space="preserve"> </v>
      </c>
      <c r="BI92" s="168" t="str">
        <f t="shared" si="109"/>
        <v xml:space="preserve"> </v>
      </c>
      <c r="BJ92" s="169" t="str">
        <f>IF(BF92=0," ",VLOOKUP(BF92,PROTOKOL!$A:$E,5,FALSE))</f>
        <v xml:space="preserve"> </v>
      </c>
      <c r="BK92" s="205" t="str">
        <f t="shared" si="181"/>
        <v xml:space="preserve"> </v>
      </c>
      <c r="BL92" s="169">
        <f t="shared" si="142"/>
        <v>0</v>
      </c>
      <c r="BM92" s="170" t="str">
        <f t="shared" si="143"/>
        <v xml:space="preserve"> </v>
      </c>
      <c r="BO92" s="166">
        <v>24</v>
      </c>
      <c r="BP92" s="225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",(VLOOKUP(BS92,PROTOKOL!$A$1:$E$27,2,FALSE))*BT92)</f>
        <v xml:space="preserve"> </v>
      </c>
      <c r="BV92" s="168" t="str">
        <f t="shared" si="110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44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",(VLOOKUP(CB92,PROTOKOL!$A$1:$E$27,2,FALSE))*CC92)</f>
        <v xml:space="preserve"> </v>
      </c>
      <c r="CE92" s="168" t="str">
        <f t="shared" si="111"/>
        <v xml:space="preserve"> </v>
      </c>
      <c r="CF92" s="169" t="str">
        <f>IF(CB92=0," ",VLOOKUP(CB92,PROTOKOL!$A:$E,5,FALSE))</f>
        <v xml:space="preserve"> </v>
      </c>
      <c r="CG92" s="205" t="str">
        <f t="shared" si="182"/>
        <v xml:space="preserve"> </v>
      </c>
      <c r="CH92" s="169">
        <f t="shared" si="145"/>
        <v>0</v>
      </c>
      <c r="CI92" s="170" t="str">
        <f t="shared" si="146"/>
        <v xml:space="preserve"> </v>
      </c>
      <c r="CK92" s="166">
        <v>24</v>
      </c>
      <c r="CL92" s="225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",(VLOOKUP(CO92,PROTOKOL!$A$1:$E$27,2,FALSE))*CP92)</f>
        <v xml:space="preserve"> </v>
      </c>
      <c r="CR92" s="168" t="str">
        <f t="shared" si="112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47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",(VLOOKUP(CX92,PROTOKOL!$A$1:$E$27,2,FALSE))*CY92)</f>
        <v xml:space="preserve"> </v>
      </c>
      <c r="DA92" s="168" t="str">
        <f t="shared" si="113"/>
        <v xml:space="preserve"> </v>
      </c>
      <c r="DB92" s="169" t="str">
        <f>IF(CX92=0," ",VLOOKUP(CX92,PROTOKOL!$A:$E,5,FALSE))</f>
        <v xml:space="preserve"> </v>
      </c>
      <c r="DC92" s="205" t="str">
        <f t="shared" si="183"/>
        <v xml:space="preserve"> </v>
      </c>
      <c r="DD92" s="169">
        <f t="shared" si="148"/>
        <v>0</v>
      </c>
      <c r="DE92" s="170" t="str">
        <f t="shared" si="149"/>
        <v xml:space="preserve"> </v>
      </c>
      <c r="DG92" s="166">
        <v>24</v>
      </c>
      <c r="DH92" s="225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",(VLOOKUP(DK92,PROTOKOL!$A$1:$E$27,2,FALSE))*DL92)</f>
        <v xml:space="preserve"> </v>
      </c>
      <c r="DN92" s="168" t="str">
        <f t="shared" si="114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50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",(VLOOKUP(DT92,PROTOKOL!$A$1:$E$27,2,FALSE))*DU92)</f>
        <v xml:space="preserve"> </v>
      </c>
      <c r="DW92" s="168" t="str">
        <f t="shared" si="115"/>
        <v xml:space="preserve"> </v>
      </c>
      <c r="DX92" s="169" t="str">
        <f>IF(DT92=0," ",VLOOKUP(DT92,PROTOKOL!$A:$E,5,FALSE))</f>
        <v xml:space="preserve"> </v>
      </c>
      <c r="DY92" s="205" t="str">
        <f t="shared" si="184"/>
        <v xml:space="preserve"> </v>
      </c>
      <c r="DZ92" s="169">
        <f t="shared" si="151"/>
        <v>0</v>
      </c>
      <c r="EA92" s="170" t="str">
        <f t="shared" si="152"/>
        <v xml:space="preserve"> </v>
      </c>
      <c r="EC92" s="166">
        <v>24</v>
      </c>
      <c r="ED92" s="225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",(VLOOKUP(EG92,PROTOKOL!$A$1:$E$27,2,FALSE))*EH92)</f>
        <v xml:space="preserve"> </v>
      </c>
      <c r="EJ92" s="168" t="str">
        <f t="shared" si="116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53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",(VLOOKUP(EP92,PROTOKOL!$A$1:$E$27,2,FALSE))*EQ92)</f>
        <v xml:space="preserve"> </v>
      </c>
      <c r="ES92" s="168" t="str">
        <f t="shared" si="117"/>
        <v xml:space="preserve"> </v>
      </c>
      <c r="ET92" s="169" t="str">
        <f>IF(EP92=0," ",VLOOKUP(EP92,PROTOKOL!$A:$E,5,FALSE))</f>
        <v xml:space="preserve"> </v>
      </c>
      <c r="EU92" s="205" t="str">
        <f t="shared" si="185"/>
        <v xml:space="preserve"> </v>
      </c>
      <c r="EV92" s="169">
        <f t="shared" si="154"/>
        <v>0</v>
      </c>
      <c r="EW92" s="170" t="str">
        <f t="shared" si="155"/>
        <v xml:space="preserve"> </v>
      </c>
      <c r="EY92" s="166">
        <v>24</v>
      </c>
      <c r="EZ92" s="225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",(VLOOKUP(FC92,PROTOKOL!$A$1:$E$27,2,FALSE))*FD92)</f>
        <v xml:space="preserve"> </v>
      </c>
      <c r="FF92" s="168" t="str">
        <f t="shared" si="118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156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",(VLOOKUP(FL92,PROTOKOL!$A$1:$E$27,2,FALSE))*FM92)</f>
        <v xml:space="preserve"> </v>
      </c>
      <c r="FO92" s="168" t="str">
        <f t="shared" si="119"/>
        <v xml:space="preserve"> </v>
      </c>
      <c r="FP92" s="169" t="str">
        <f>IF(FL92=0," ",VLOOKUP(FL92,PROTOKOL!$A:$E,5,FALSE))</f>
        <v xml:space="preserve"> </v>
      </c>
      <c r="FQ92" s="205" t="str">
        <f t="shared" si="186"/>
        <v xml:space="preserve"> </v>
      </c>
      <c r="FR92" s="169">
        <f t="shared" si="157"/>
        <v>0</v>
      </c>
      <c r="FS92" s="170" t="str">
        <f t="shared" si="158"/>
        <v xml:space="preserve"> </v>
      </c>
      <c r="FU92" s="166">
        <v>24</v>
      </c>
      <c r="FV92" s="225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",(VLOOKUP(FY92,PROTOKOL!$A$1:$E$27,2,FALSE))*FZ92)</f>
        <v xml:space="preserve"> </v>
      </c>
      <c r="GB92" s="168" t="str">
        <f t="shared" si="120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159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",(VLOOKUP(GH92,PROTOKOL!$A$1:$E$27,2,FALSE))*GI92)</f>
        <v xml:space="preserve"> </v>
      </c>
      <c r="GK92" s="168" t="str">
        <f t="shared" si="121"/>
        <v xml:space="preserve"> </v>
      </c>
      <c r="GL92" s="169" t="str">
        <f>IF(GH92=0," ",VLOOKUP(GH92,PROTOKOL!$A:$E,5,FALSE))</f>
        <v xml:space="preserve"> </v>
      </c>
      <c r="GM92" s="205" t="str">
        <f t="shared" si="187"/>
        <v xml:space="preserve"> </v>
      </c>
      <c r="GN92" s="169">
        <f t="shared" si="160"/>
        <v>0</v>
      </c>
      <c r="GO92" s="170" t="str">
        <f t="shared" si="161"/>
        <v xml:space="preserve"> </v>
      </c>
      <c r="GQ92" s="166">
        <v>24</v>
      </c>
      <c r="GR92" s="225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",(VLOOKUP(GU92,PROTOKOL!$A$1:$E$27,2,FALSE))*GV92)</f>
        <v xml:space="preserve"> </v>
      </c>
      <c r="GX92" s="168" t="str">
        <f t="shared" si="122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162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",(VLOOKUP(HD92,PROTOKOL!$A$1:$E$27,2,FALSE))*HE92)</f>
        <v xml:space="preserve"> </v>
      </c>
      <c r="HG92" s="168" t="str">
        <f t="shared" si="123"/>
        <v xml:space="preserve"> </v>
      </c>
      <c r="HH92" s="169" t="str">
        <f>IF(HD92=0," ",VLOOKUP(HD92,PROTOKOL!$A:$E,5,FALSE))</f>
        <v xml:space="preserve"> </v>
      </c>
      <c r="HI92" s="205" t="str">
        <f t="shared" si="188"/>
        <v xml:space="preserve"> </v>
      </c>
      <c r="HJ92" s="169">
        <f t="shared" si="163"/>
        <v>0</v>
      </c>
      <c r="HK92" s="170" t="str">
        <f t="shared" si="164"/>
        <v xml:space="preserve"> </v>
      </c>
      <c r="HM92" s="166">
        <v>24</v>
      </c>
      <c r="HN92" s="225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",(VLOOKUP(HQ92,PROTOKOL!$A$1:$E$27,2,FALSE))*HR92)</f>
        <v xml:space="preserve"> </v>
      </c>
      <c r="HT92" s="168" t="str">
        <f t="shared" si="124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165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",(VLOOKUP(HZ92,PROTOKOL!$A$1:$E$27,2,FALSE))*IA92)</f>
        <v xml:space="preserve"> </v>
      </c>
      <c r="IC92" s="168" t="str">
        <f t="shared" si="125"/>
        <v xml:space="preserve"> </v>
      </c>
      <c r="ID92" s="169" t="str">
        <f>IF(HZ92=0," ",VLOOKUP(HZ92,PROTOKOL!$A:$E,5,FALSE))</f>
        <v xml:space="preserve"> </v>
      </c>
      <c r="IE92" s="205" t="str">
        <f t="shared" si="189"/>
        <v xml:space="preserve"> </v>
      </c>
      <c r="IF92" s="169">
        <f t="shared" si="166"/>
        <v>0</v>
      </c>
      <c r="IG92" s="170" t="str">
        <f t="shared" si="167"/>
        <v xml:space="preserve"> </v>
      </c>
      <c r="II92" s="166">
        <v>24</v>
      </c>
      <c r="IJ92" s="225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",(VLOOKUP(IM92,PROTOKOL!$A$1:$E$27,2,FALSE))*IN92)</f>
        <v xml:space="preserve"> </v>
      </c>
      <c r="IP92" s="168" t="str">
        <f t="shared" si="126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168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",(VLOOKUP(IV92,PROTOKOL!$A$1:$E$27,2,FALSE))*IW92)</f>
        <v xml:space="preserve"> </v>
      </c>
      <c r="IY92" s="168" t="str">
        <f t="shared" si="127"/>
        <v xml:space="preserve"> </v>
      </c>
      <c r="IZ92" s="169" t="str">
        <f>IF(IV92=0," ",VLOOKUP(IV92,PROTOKOL!$A:$E,5,FALSE))</f>
        <v xml:space="preserve"> </v>
      </c>
      <c r="JA92" s="205" t="str">
        <f t="shared" si="190"/>
        <v xml:space="preserve"> </v>
      </c>
      <c r="JB92" s="169">
        <f t="shared" si="169"/>
        <v>0</v>
      </c>
      <c r="JC92" s="170" t="str">
        <f t="shared" si="170"/>
        <v xml:space="preserve"> </v>
      </c>
      <c r="JE92" s="166">
        <v>24</v>
      </c>
      <c r="JF92" s="225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",(VLOOKUP(JI92,PROTOKOL!$A$1:$E$27,2,FALSE))*JJ92)</f>
        <v xml:space="preserve"> </v>
      </c>
      <c r="JL92" s="168" t="str">
        <f t="shared" si="128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171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",(VLOOKUP(JR92,PROTOKOL!$A$1:$E$27,2,FALSE))*JS92)</f>
        <v xml:space="preserve"> </v>
      </c>
      <c r="JU92" s="168" t="str">
        <f t="shared" si="129"/>
        <v xml:space="preserve"> </v>
      </c>
      <c r="JV92" s="169" t="str">
        <f>IF(JR92=0," ",VLOOKUP(JR92,PROTOKOL!$A:$E,5,FALSE))</f>
        <v xml:space="preserve"> </v>
      </c>
      <c r="JW92" s="205" t="str">
        <f t="shared" si="191"/>
        <v xml:space="preserve"> </v>
      </c>
      <c r="JX92" s="169">
        <f t="shared" si="172"/>
        <v>0</v>
      </c>
      <c r="JY92" s="170" t="str">
        <f t="shared" si="173"/>
        <v xml:space="preserve"> </v>
      </c>
      <c r="KA92" s="166">
        <v>24</v>
      </c>
      <c r="KB92" s="225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",(VLOOKUP(KE92,PROTOKOL!$A$1:$E$27,2,FALSE))*KF92)</f>
        <v xml:space="preserve"> </v>
      </c>
      <c r="KH92" s="168" t="str">
        <f t="shared" si="130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174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",(VLOOKUP(KN92,PROTOKOL!$A$1:$E$27,2,FALSE))*KO92)</f>
        <v xml:space="preserve"> </v>
      </c>
      <c r="KQ92" s="168" t="str">
        <f t="shared" si="131"/>
        <v xml:space="preserve"> </v>
      </c>
      <c r="KR92" s="169" t="str">
        <f>IF(KN92=0," ",VLOOKUP(KN92,PROTOKOL!$A:$E,5,FALSE))</f>
        <v xml:space="preserve"> </v>
      </c>
      <c r="KS92" s="205" t="str">
        <f t="shared" si="192"/>
        <v xml:space="preserve"> </v>
      </c>
      <c r="KT92" s="169">
        <f t="shared" si="175"/>
        <v>0</v>
      </c>
      <c r="KU92" s="170" t="str">
        <f t="shared" si="176"/>
        <v xml:space="preserve"> </v>
      </c>
      <c r="KW92" s="166">
        <v>24</v>
      </c>
      <c r="KX92" s="225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",(VLOOKUP(LA92,PROTOKOL!$A$1:$E$27,2,FALSE))*LB92)</f>
        <v xml:space="preserve"> </v>
      </c>
      <c r="LD92" s="168" t="str">
        <f t="shared" si="132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177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",(VLOOKUP(LJ92,PROTOKOL!$A$1:$E$27,2,FALSE))*LK92)</f>
        <v xml:space="preserve"> </v>
      </c>
      <c r="LM92" s="168" t="str">
        <f t="shared" si="133"/>
        <v xml:space="preserve"> </v>
      </c>
      <c r="LN92" s="169" t="str">
        <f>IF(LJ92=0," ",VLOOKUP(LJ92,PROTOKOL!$A:$E,5,FALSE))</f>
        <v xml:space="preserve"> </v>
      </c>
      <c r="LO92" s="205" t="str">
        <f t="shared" si="193"/>
        <v xml:space="preserve"> </v>
      </c>
      <c r="LP92" s="169">
        <f t="shared" si="178"/>
        <v>0</v>
      </c>
      <c r="LQ92" s="170" t="str">
        <f t="shared" si="179"/>
        <v xml:space="preserve"> </v>
      </c>
    </row>
    <row r="93" spans="1:329" ht="13.8">
      <c r="A93" s="166">
        <v>24</v>
      </c>
      <c r="B93" s="226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",(VLOOKUP(E93,PROTOKOL!$A$1:$E$27,2,FALSE))*F93)</f>
        <v xml:space="preserve"> </v>
      </c>
      <c r="H93" s="168" t="str">
        <f t="shared" si="104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34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",(VLOOKUP(N93,PROTOKOL!$A$1:$E$27,2,FALSE))*O93)</f>
        <v xml:space="preserve"> </v>
      </c>
      <c r="Q93" s="168" t="str">
        <f t="shared" si="105"/>
        <v xml:space="preserve"> </v>
      </c>
      <c r="R93" s="169" t="str">
        <f>IF(N93=0," ",VLOOKUP(N93,PROTOKOL!$A:$E,5,FALSE))</f>
        <v xml:space="preserve"> </v>
      </c>
      <c r="S93" s="205" t="str">
        <f t="shared" si="135"/>
        <v xml:space="preserve"> </v>
      </c>
      <c r="T93" s="169">
        <f t="shared" si="136"/>
        <v>0</v>
      </c>
      <c r="U93" s="170" t="str">
        <f t="shared" si="137"/>
        <v xml:space="preserve"> </v>
      </c>
      <c r="W93" s="166">
        <v>24</v>
      </c>
      <c r="X93" s="226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",(VLOOKUP(AA93,PROTOKOL!$A$1:$E$27,2,FALSE))*AB93)</f>
        <v xml:space="preserve"> </v>
      </c>
      <c r="AD93" s="168" t="str">
        <f t="shared" si="106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38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",(VLOOKUP(AJ93,PROTOKOL!$A$1:$E$27,2,FALSE))*AK93)</f>
        <v xml:space="preserve"> </v>
      </c>
      <c r="AM93" s="168" t="str">
        <f t="shared" si="107"/>
        <v xml:space="preserve"> </v>
      </c>
      <c r="AN93" s="169" t="str">
        <f>IF(AJ93=0," ",VLOOKUP(AJ93,PROTOKOL!$A:$E,5,FALSE))</f>
        <v xml:space="preserve"> </v>
      </c>
      <c r="AO93" s="205" t="str">
        <f t="shared" si="180"/>
        <v xml:space="preserve"> </v>
      </c>
      <c r="AP93" s="169">
        <f t="shared" si="139"/>
        <v>0</v>
      </c>
      <c r="AQ93" s="170" t="str">
        <f t="shared" si="140"/>
        <v xml:space="preserve"> </v>
      </c>
      <c r="AS93" s="166">
        <v>24</v>
      </c>
      <c r="AT93" s="226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",(VLOOKUP(AW93,PROTOKOL!$A$1:$E$27,2,FALSE))*AX93)</f>
        <v xml:space="preserve"> </v>
      </c>
      <c r="AZ93" s="168" t="str">
        <f t="shared" si="108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41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",(VLOOKUP(BF93,PROTOKOL!$A$1:$E$27,2,FALSE))*BG93)</f>
        <v xml:space="preserve"> </v>
      </c>
      <c r="BI93" s="168" t="str">
        <f t="shared" si="109"/>
        <v xml:space="preserve"> </v>
      </c>
      <c r="BJ93" s="169" t="str">
        <f>IF(BF93=0," ",VLOOKUP(BF93,PROTOKOL!$A:$E,5,FALSE))</f>
        <v xml:space="preserve"> </v>
      </c>
      <c r="BK93" s="205" t="str">
        <f t="shared" si="181"/>
        <v xml:space="preserve"> </v>
      </c>
      <c r="BL93" s="169">
        <f t="shared" si="142"/>
        <v>0</v>
      </c>
      <c r="BM93" s="170" t="str">
        <f t="shared" si="143"/>
        <v xml:space="preserve"> </v>
      </c>
      <c r="BO93" s="166">
        <v>24</v>
      </c>
      <c r="BP93" s="226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",(VLOOKUP(BS93,PROTOKOL!$A$1:$E$27,2,FALSE))*BT93)</f>
        <v xml:space="preserve"> </v>
      </c>
      <c r="BV93" s="168" t="str">
        <f t="shared" si="110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44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",(VLOOKUP(CB93,PROTOKOL!$A$1:$E$27,2,FALSE))*CC93)</f>
        <v xml:space="preserve"> </v>
      </c>
      <c r="CE93" s="168" t="str">
        <f t="shared" si="111"/>
        <v xml:space="preserve"> </v>
      </c>
      <c r="CF93" s="169" t="str">
        <f>IF(CB93=0," ",VLOOKUP(CB93,PROTOKOL!$A:$E,5,FALSE))</f>
        <v xml:space="preserve"> </v>
      </c>
      <c r="CG93" s="205" t="str">
        <f t="shared" si="182"/>
        <v xml:space="preserve"> </v>
      </c>
      <c r="CH93" s="169">
        <f t="shared" si="145"/>
        <v>0</v>
      </c>
      <c r="CI93" s="170" t="str">
        <f t="shared" si="146"/>
        <v xml:space="preserve"> </v>
      </c>
      <c r="CK93" s="166">
        <v>24</v>
      </c>
      <c r="CL93" s="226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",(VLOOKUP(CO93,PROTOKOL!$A$1:$E$27,2,FALSE))*CP93)</f>
        <v xml:space="preserve"> </v>
      </c>
      <c r="CR93" s="168" t="str">
        <f t="shared" si="112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47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",(VLOOKUP(CX93,PROTOKOL!$A$1:$E$27,2,FALSE))*CY93)</f>
        <v xml:space="preserve"> </v>
      </c>
      <c r="DA93" s="168" t="str">
        <f t="shared" si="113"/>
        <v xml:space="preserve"> </v>
      </c>
      <c r="DB93" s="169" t="str">
        <f>IF(CX93=0," ",VLOOKUP(CX93,PROTOKOL!$A:$E,5,FALSE))</f>
        <v xml:space="preserve"> </v>
      </c>
      <c r="DC93" s="205" t="str">
        <f t="shared" si="183"/>
        <v xml:space="preserve"> </v>
      </c>
      <c r="DD93" s="169">
        <f t="shared" si="148"/>
        <v>0</v>
      </c>
      <c r="DE93" s="170" t="str">
        <f t="shared" si="149"/>
        <v xml:space="preserve"> </v>
      </c>
      <c r="DG93" s="166">
        <v>24</v>
      </c>
      <c r="DH93" s="226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",(VLOOKUP(DK93,PROTOKOL!$A$1:$E$27,2,FALSE))*DL93)</f>
        <v xml:space="preserve"> </v>
      </c>
      <c r="DN93" s="168" t="str">
        <f t="shared" si="114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50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",(VLOOKUP(DT93,PROTOKOL!$A$1:$E$27,2,FALSE))*DU93)</f>
        <v xml:space="preserve"> </v>
      </c>
      <c r="DW93" s="168" t="str">
        <f t="shared" si="115"/>
        <v xml:space="preserve"> </v>
      </c>
      <c r="DX93" s="169" t="str">
        <f>IF(DT93=0," ",VLOOKUP(DT93,PROTOKOL!$A:$E,5,FALSE))</f>
        <v xml:space="preserve"> </v>
      </c>
      <c r="DY93" s="205" t="str">
        <f t="shared" si="184"/>
        <v xml:space="preserve"> </v>
      </c>
      <c r="DZ93" s="169">
        <f t="shared" si="151"/>
        <v>0</v>
      </c>
      <c r="EA93" s="170" t="str">
        <f t="shared" si="152"/>
        <v xml:space="preserve"> </v>
      </c>
      <c r="EC93" s="166">
        <v>24</v>
      </c>
      <c r="ED93" s="226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",(VLOOKUP(EG93,PROTOKOL!$A$1:$E$27,2,FALSE))*EH93)</f>
        <v xml:space="preserve"> </v>
      </c>
      <c r="EJ93" s="168" t="str">
        <f t="shared" si="116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53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",(VLOOKUP(EP93,PROTOKOL!$A$1:$E$27,2,FALSE))*EQ93)</f>
        <v xml:space="preserve"> </v>
      </c>
      <c r="ES93" s="168" t="str">
        <f t="shared" si="117"/>
        <v xml:space="preserve"> </v>
      </c>
      <c r="ET93" s="169" t="str">
        <f>IF(EP93=0," ",VLOOKUP(EP93,PROTOKOL!$A:$E,5,FALSE))</f>
        <v xml:space="preserve"> </v>
      </c>
      <c r="EU93" s="205" t="str">
        <f t="shared" si="185"/>
        <v xml:space="preserve"> </v>
      </c>
      <c r="EV93" s="169">
        <f t="shared" si="154"/>
        <v>0</v>
      </c>
      <c r="EW93" s="170" t="str">
        <f t="shared" si="155"/>
        <v xml:space="preserve"> </v>
      </c>
      <c r="EY93" s="166">
        <v>24</v>
      </c>
      <c r="EZ93" s="226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",(VLOOKUP(FC93,PROTOKOL!$A$1:$E$27,2,FALSE))*FD93)</f>
        <v xml:space="preserve"> </v>
      </c>
      <c r="FF93" s="168" t="str">
        <f t="shared" si="118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156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",(VLOOKUP(FL93,PROTOKOL!$A$1:$E$27,2,FALSE))*FM93)</f>
        <v xml:space="preserve"> </v>
      </c>
      <c r="FO93" s="168" t="str">
        <f t="shared" si="119"/>
        <v xml:space="preserve"> </v>
      </c>
      <c r="FP93" s="169" t="str">
        <f>IF(FL93=0," ",VLOOKUP(FL93,PROTOKOL!$A:$E,5,FALSE))</f>
        <v xml:space="preserve"> </v>
      </c>
      <c r="FQ93" s="205" t="str">
        <f t="shared" si="186"/>
        <v xml:space="preserve"> </v>
      </c>
      <c r="FR93" s="169">
        <f t="shared" si="157"/>
        <v>0</v>
      </c>
      <c r="FS93" s="170" t="str">
        <f t="shared" si="158"/>
        <v xml:space="preserve"> </v>
      </c>
      <c r="FU93" s="166">
        <v>24</v>
      </c>
      <c r="FV93" s="226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",(VLOOKUP(FY93,PROTOKOL!$A$1:$E$27,2,FALSE))*FZ93)</f>
        <v xml:space="preserve"> </v>
      </c>
      <c r="GB93" s="168" t="str">
        <f t="shared" si="120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159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",(VLOOKUP(GH93,PROTOKOL!$A$1:$E$27,2,FALSE))*GI93)</f>
        <v xml:space="preserve"> </v>
      </c>
      <c r="GK93" s="168" t="str">
        <f t="shared" si="121"/>
        <v xml:space="preserve"> </v>
      </c>
      <c r="GL93" s="169" t="str">
        <f>IF(GH93=0," ",VLOOKUP(GH93,PROTOKOL!$A:$E,5,FALSE))</f>
        <v xml:space="preserve"> </v>
      </c>
      <c r="GM93" s="205" t="str">
        <f t="shared" si="187"/>
        <v xml:space="preserve"> </v>
      </c>
      <c r="GN93" s="169">
        <f t="shared" si="160"/>
        <v>0</v>
      </c>
      <c r="GO93" s="170" t="str">
        <f t="shared" si="161"/>
        <v xml:space="preserve"> </v>
      </c>
      <c r="GQ93" s="166">
        <v>24</v>
      </c>
      <c r="GR93" s="226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",(VLOOKUP(GU93,PROTOKOL!$A$1:$E$27,2,FALSE))*GV93)</f>
        <v xml:space="preserve"> </v>
      </c>
      <c r="GX93" s="168" t="str">
        <f t="shared" si="122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162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",(VLOOKUP(HD93,PROTOKOL!$A$1:$E$27,2,FALSE))*HE93)</f>
        <v xml:space="preserve"> </v>
      </c>
      <c r="HG93" s="168" t="str">
        <f t="shared" si="123"/>
        <v xml:space="preserve"> </v>
      </c>
      <c r="HH93" s="169" t="str">
        <f>IF(HD93=0," ",VLOOKUP(HD93,PROTOKOL!$A:$E,5,FALSE))</f>
        <v xml:space="preserve"> </v>
      </c>
      <c r="HI93" s="205" t="str">
        <f t="shared" si="188"/>
        <v xml:space="preserve"> </v>
      </c>
      <c r="HJ93" s="169">
        <f t="shared" si="163"/>
        <v>0</v>
      </c>
      <c r="HK93" s="170" t="str">
        <f t="shared" si="164"/>
        <v xml:space="preserve"> </v>
      </c>
      <c r="HM93" s="166">
        <v>24</v>
      </c>
      <c r="HN93" s="226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",(VLOOKUP(HQ93,PROTOKOL!$A$1:$E$27,2,FALSE))*HR93)</f>
        <v xml:space="preserve"> </v>
      </c>
      <c r="HT93" s="168" t="str">
        <f t="shared" si="124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165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",(VLOOKUP(HZ93,PROTOKOL!$A$1:$E$27,2,FALSE))*IA93)</f>
        <v xml:space="preserve"> </v>
      </c>
      <c r="IC93" s="168" t="str">
        <f t="shared" si="125"/>
        <v xml:space="preserve"> </v>
      </c>
      <c r="ID93" s="169" t="str">
        <f>IF(HZ93=0," ",VLOOKUP(HZ93,PROTOKOL!$A:$E,5,FALSE))</f>
        <v xml:space="preserve"> </v>
      </c>
      <c r="IE93" s="205" t="str">
        <f t="shared" si="189"/>
        <v xml:space="preserve"> </v>
      </c>
      <c r="IF93" s="169">
        <f t="shared" si="166"/>
        <v>0</v>
      </c>
      <c r="IG93" s="170" t="str">
        <f t="shared" si="167"/>
        <v xml:space="preserve"> </v>
      </c>
      <c r="II93" s="166">
        <v>24</v>
      </c>
      <c r="IJ93" s="226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",(VLOOKUP(IM93,PROTOKOL!$A$1:$E$27,2,FALSE))*IN93)</f>
        <v xml:space="preserve"> </v>
      </c>
      <c r="IP93" s="168" t="str">
        <f t="shared" si="126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168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",(VLOOKUP(IV93,PROTOKOL!$A$1:$E$27,2,FALSE))*IW93)</f>
        <v xml:space="preserve"> </v>
      </c>
      <c r="IY93" s="168" t="str">
        <f t="shared" si="127"/>
        <v xml:space="preserve"> </v>
      </c>
      <c r="IZ93" s="169" t="str">
        <f>IF(IV93=0," ",VLOOKUP(IV93,PROTOKOL!$A:$E,5,FALSE))</f>
        <v xml:space="preserve"> </v>
      </c>
      <c r="JA93" s="205" t="str">
        <f t="shared" si="190"/>
        <v xml:space="preserve"> </v>
      </c>
      <c r="JB93" s="169">
        <f t="shared" si="169"/>
        <v>0</v>
      </c>
      <c r="JC93" s="170" t="str">
        <f t="shared" si="170"/>
        <v xml:space="preserve"> </v>
      </c>
      <c r="JE93" s="166">
        <v>24</v>
      </c>
      <c r="JF93" s="226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",(VLOOKUP(JI93,PROTOKOL!$A$1:$E$27,2,FALSE))*JJ93)</f>
        <v xml:space="preserve"> </v>
      </c>
      <c r="JL93" s="168" t="str">
        <f t="shared" si="128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171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",(VLOOKUP(JR93,PROTOKOL!$A$1:$E$27,2,FALSE))*JS93)</f>
        <v xml:space="preserve"> </v>
      </c>
      <c r="JU93" s="168" t="str">
        <f t="shared" si="129"/>
        <v xml:space="preserve"> </v>
      </c>
      <c r="JV93" s="169" t="str">
        <f>IF(JR93=0," ",VLOOKUP(JR93,PROTOKOL!$A:$E,5,FALSE))</f>
        <v xml:space="preserve"> </v>
      </c>
      <c r="JW93" s="205" t="str">
        <f t="shared" si="191"/>
        <v xml:space="preserve"> </v>
      </c>
      <c r="JX93" s="169">
        <f t="shared" si="172"/>
        <v>0</v>
      </c>
      <c r="JY93" s="170" t="str">
        <f t="shared" si="173"/>
        <v xml:space="preserve"> </v>
      </c>
      <c r="KA93" s="166">
        <v>24</v>
      </c>
      <c r="KB93" s="226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",(VLOOKUP(KE93,PROTOKOL!$A$1:$E$27,2,FALSE))*KF93)</f>
        <v xml:space="preserve"> </v>
      </c>
      <c r="KH93" s="168" t="str">
        <f t="shared" si="130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174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",(VLOOKUP(KN93,PROTOKOL!$A$1:$E$27,2,FALSE))*KO93)</f>
        <v xml:space="preserve"> </v>
      </c>
      <c r="KQ93" s="168" t="str">
        <f t="shared" si="131"/>
        <v xml:space="preserve"> </v>
      </c>
      <c r="KR93" s="169" t="str">
        <f>IF(KN93=0," ",VLOOKUP(KN93,PROTOKOL!$A:$E,5,FALSE))</f>
        <v xml:space="preserve"> </v>
      </c>
      <c r="KS93" s="205" t="str">
        <f t="shared" si="192"/>
        <v xml:space="preserve"> </v>
      </c>
      <c r="KT93" s="169">
        <f t="shared" si="175"/>
        <v>0</v>
      </c>
      <c r="KU93" s="170" t="str">
        <f t="shared" si="176"/>
        <v xml:space="preserve"> </v>
      </c>
      <c r="KW93" s="166">
        <v>24</v>
      </c>
      <c r="KX93" s="226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",(VLOOKUP(LA93,PROTOKOL!$A$1:$E$27,2,FALSE))*LB93)</f>
        <v xml:space="preserve"> </v>
      </c>
      <c r="LD93" s="168" t="str">
        <f t="shared" si="132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177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",(VLOOKUP(LJ93,PROTOKOL!$A$1:$E$27,2,FALSE))*LK93)</f>
        <v xml:space="preserve"> </v>
      </c>
      <c r="LM93" s="168" t="str">
        <f t="shared" si="133"/>
        <v xml:space="preserve"> </v>
      </c>
      <c r="LN93" s="169" t="str">
        <f>IF(LJ93=0," ",VLOOKUP(LJ93,PROTOKOL!$A:$E,5,FALSE))</f>
        <v xml:space="preserve"> </v>
      </c>
      <c r="LO93" s="205" t="str">
        <f t="shared" si="193"/>
        <v xml:space="preserve"> </v>
      </c>
      <c r="LP93" s="169">
        <f t="shared" si="178"/>
        <v>0</v>
      </c>
      <c r="LQ93" s="170" t="str">
        <f t="shared" si="179"/>
        <v xml:space="preserve"> </v>
      </c>
    </row>
    <row r="94" spans="1:329" ht="13.8">
      <c r="A94" s="166">
        <v>24</v>
      </c>
      <c r="B94" s="227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",(VLOOKUP(E94,PROTOKOL!$A$1:$E$27,2,FALSE))*F94)</f>
        <v xml:space="preserve"> </v>
      </c>
      <c r="H94" s="168" t="str">
        <f t="shared" si="104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34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",(VLOOKUP(N94,PROTOKOL!$A$1:$E$27,2,FALSE))*O94)</f>
        <v xml:space="preserve"> </v>
      </c>
      <c r="Q94" s="168" t="str">
        <f t="shared" si="105"/>
        <v xml:space="preserve"> </v>
      </c>
      <c r="R94" s="169" t="str">
        <f>IF(N94=0," ",VLOOKUP(N94,PROTOKOL!$A:$E,5,FALSE))</f>
        <v xml:space="preserve"> </v>
      </c>
      <c r="S94" s="205" t="str">
        <f t="shared" si="135"/>
        <v xml:space="preserve"> </v>
      </c>
      <c r="T94" s="169">
        <f t="shared" si="136"/>
        <v>0</v>
      </c>
      <c r="U94" s="170" t="str">
        <f t="shared" si="137"/>
        <v xml:space="preserve"> </v>
      </c>
      <c r="W94" s="166">
        <v>24</v>
      </c>
      <c r="X94" s="227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",(VLOOKUP(AA94,PROTOKOL!$A$1:$E$27,2,FALSE))*AB94)</f>
        <v xml:space="preserve"> </v>
      </c>
      <c r="AD94" s="168" t="str">
        <f t="shared" si="106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38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",(VLOOKUP(AJ94,PROTOKOL!$A$1:$E$27,2,FALSE))*AK94)</f>
        <v xml:space="preserve"> </v>
      </c>
      <c r="AM94" s="168" t="str">
        <f t="shared" si="107"/>
        <v xml:space="preserve"> </v>
      </c>
      <c r="AN94" s="169" t="str">
        <f>IF(AJ94=0," ",VLOOKUP(AJ94,PROTOKOL!$A:$E,5,FALSE))</f>
        <v xml:space="preserve"> </v>
      </c>
      <c r="AO94" s="205" t="str">
        <f t="shared" si="180"/>
        <v xml:space="preserve"> </v>
      </c>
      <c r="AP94" s="169">
        <f t="shared" si="139"/>
        <v>0</v>
      </c>
      <c r="AQ94" s="170" t="str">
        <f t="shared" si="140"/>
        <v xml:space="preserve"> </v>
      </c>
      <c r="AS94" s="166">
        <v>24</v>
      </c>
      <c r="AT94" s="227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",(VLOOKUP(AW94,PROTOKOL!$A$1:$E$27,2,FALSE))*AX94)</f>
        <v xml:space="preserve"> </v>
      </c>
      <c r="AZ94" s="168" t="str">
        <f t="shared" si="108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41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",(VLOOKUP(BF94,PROTOKOL!$A$1:$E$27,2,FALSE))*BG94)</f>
        <v xml:space="preserve"> </v>
      </c>
      <c r="BI94" s="168" t="str">
        <f t="shared" si="109"/>
        <v xml:space="preserve"> </v>
      </c>
      <c r="BJ94" s="169" t="str">
        <f>IF(BF94=0," ",VLOOKUP(BF94,PROTOKOL!$A:$E,5,FALSE))</f>
        <v xml:space="preserve"> </v>
      </c>
      <c r="BK94" s="205" t="str">
        <f t="shared" si="181"/>
        <v xml:space="preserve"> </v>
      </c>
      <c r="BL94" s="169">
        <f t="shared" si="142"/>
        <v>0</v>
      </c>
      <c r="BM94" s="170" t="str">
        <f t="shared" si="143"/>
        <v xml:space="preserve"> </v>
      </c>
      <c r="BO94" s="166">
        <v>24</v>
      </c>
      <c r="BP94" s="227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",(VLOOKUP(BS94,PROTOKOL!$A$1:$E$27,2,FALSE))*BT94)</f>
        <v xml:space="preserve"> </v>
      </c>
      <c r="BV94" s="168" t="str">
        <f t="shared" si="110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44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",(VLOOKUP(CB94,PROTOKOL!$A$1:$E$27,2,FALSE))*CC94)</f>
        <v xml:space="preserve"> </v>
      </c>
      <c r="CE94" s="168" t="str">
        <f t="shared" si="111"/>
        <v xml:space="preserve"> </v>
      </c>
      <c r="CF94" s="169" t="str">
        <f>IF(CB94=0," ",VLOOKUP(CB94,PROTOKOL!$A:$E,5,FALSE))</f>
        <v xml:space="preserve"> </v>
      </c>
      <c r="CG94" s="205" t="str">
        <f t="shared" si="182"/>
        <v xml:space="preserve"> </v>
      </c>
      <c r="CH94" s="169">
        <f t="shared" si="145"/>
        <v>0</v>
      </c>
      <c r="CI94" s="170" t="str">
        <f t="shared" si="146"/>
        <v xml:space="preserve"> </v>
      </c>
      <c r="CK94" s="166">
        <v>24</v>
      </c>
      <c r="CL94" s="227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",(VLOOKUP(CO94,PROTOKOL!$A$1:$E$27,2,FALSE))*CP94)</f>
        <v xml:space="preserve"> </v>
      </c>
      <c r="CR94" s="168" t="str">
        <f t="shared" si="112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47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",(VLOOKUP(CX94,PROTOKOL!$A$1:$E$27,2,FALSE))*CY94)</f>
        <v xml:space="preserve"> </v>
      </c>
      <c r="DA94" s="168" t="str">
        <f t="shared" si="113"/>
        <v xml:space="preserve"> </v>
      </c>
      <c r="DB94" s="169" t="str">
        <f>IF(CX94=0," ",VLOOKUP(CX94,PROTOKOL!$A:$E,5,FALSE))</f>
        <v xml:space="preserve"> </v>
      </c>
      <c r="DC94" s="205" t="str">
        <f t="shared" si="183"/>
        <v xml:space="preserve"> </v>
      </c>
      <c r="DD94" s="169">
        <f t="shared" si="148"/>
        <v>0</v>
      </c>
      <c r="DE94" s="170" t="str">
        <f t="shared" si="149"/>
        <v xml:space="preserve"> </v>
      </c>
      <c r="DG94" s="166">
        <v>24</v>
      </c>
      <c r="DH94" s="227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",(VLOOKUP(DK94,PROTOKOL!$A$1:$E$27,2,FALSE))*DL94)</f>
        <v xml:space="preserve"> </v>
      </c>
      <c r="DN94" s="168" t="str">
        <f t="shared" si="114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50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",(VLOOKUP(DT94,PROTOKOL!$A$1:$E$27,2,FALSE))*DU94)</f>
        <v xml:space="preserve"> </v>
      </c>
      <c r="DW94" s="168" t="str">
        <f t="shared" si="115"/>
        <v xml:space="preserve"> </v>
      </c>
      <c r="DX94" s="169" t="str">
        <f>IF(DT94=0," ",VLOOKUP(DT94,PROTOKOL!$A:$E,5,FALSE))</f>
        <v xml:space="preserve"> </v>
      </c>
      <c r="DY94" s="205" t="str">
        <f t="shared" si="184"/>
        <v xml:space="preserve"> </v>
      </c>
      <c r="DZ94" s="169">
        <f t="shared" si="151"/>
        <v>0</v>
      </c>
      <c r="EA94" s="170" t="str">
        <f t="shared" si="152"/>
        <v xml:space="preserve"> </v>
      </c>
      <c r="EC94" s="166">
        <v>24</v>
      </c>
      <c r="ED94" s="227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",(VLOOKUP(EG94,PROTOKOL!$A$1:$E$27,2,FALSE))*EH94)</f>
        <v xml:space="preserve"> </v>
      </c>
      <c r="EJ94" s="168" t="str">
        <f t="shared" si="116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53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",(VLOOKUP(EP94,PROTOKOL!$A$1:$E$27,2,FALSE))*EQ94)</f>
        <v xml:space="preserve"> </v>
      </c>
      <c r="ES94" s="168" t="str">
        <f t="shared" si="117"/>
        <v xml:space="preserve"> </v>
      </c>
      <c r="ET94" s="169" t="str">
        <f>IF(EP94=0," ",VLOOKUP(EP94,PROTOKOL!$A:$E,5,FALSE))</f>
        <v xml:space="preserve"> </v>
      </c>
      <c r="EU94" s="205" t="str">
        <f t="shared" si="185"/>
        <v xml:space="preserve"> </v>
      </c>
      <c r="EV94" s="169">
        <f t="shared" si="154"/>
        <v>0</v>
      </c>
      <c r="EW94" s="170" t="str">
        <f t="shared" si="155"/>
        <v xml:space="preserve"> </v>
      </c>
      <c r="EY94" s="166">
        <v>24</v>
      </c>
      <c r="EZ94" s="227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",(VLOOKUP(FC94,PROTOKOL!$A$1:$E$27,2,FALSE))*FD94)</f>
        <v xml:space="preserve"> </v>
      </c>
      <c r="FF94" s="168" t="str">
        <f t="shared" si="118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156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",(VLOOKUP(FL94,PROTOKOL!$A$1:$E$27,2,FALSE))*FM94)</f>
        <v xml:space="preserve"> </v>
      </c>
      <c r="FO94" s="168" t="str">
        <f t="shared" si="119"/>
        <v xml:space="preserve"> </v>
      </c>
      <c r="FP94" s="169" t="str">
        <f>IF(FL94=0," ",VLOOKUP(FL94,PROTOKOL!$A:$E,5,FALSE))</f>
        <v xml:space="preserve"> </v>
      </c>
      <c r="FQ94" s="205" t="str">
        <f t="shared" si="186"/>
        <v xml:space="preserve"> </v>
      </c>
      <c r="FR94" s="169">
        <f t="shared" si="157"/>
        <v>0</v>
      </c>
      <c r="FS94" s="170" t="str">
        <f t="shared" si="158"/>
        <v xml:space="preserve"> </v>
      </c>
      <c r="FU94" s="166">
        <v>24</v>
      </c>
      <c r="FV94" s="227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",(VLOOKUP(FY94,PROTOKOL!$A$1:$E$27,2,FALSE))*FZ94)</f>
        <v xml:space="preserve"> </v>
      </c>
      <c r="GB94" s="168" t="str">
        <f t="shared" si="120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159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",(VLOOKUP(GH94,PROTOKOL!$A$1:$E$27,2,FALSE))*GI94)</f>
        <v xml:space="preserve"> </v>
      </c>
      <c r="GK94" s="168" t="str">
        <f t="shared" si="121"/>
        <v xml:space="preserve"> </v>
      </c>
      <c r="GL94" s="169" t="str">
        <f>IF(GH94=0," ",VLOOKUP(GH94,PROTOKOL!$A:$E,5,FALSE))</f>
        <v xml:space="preserve"> </v>
      </c>
      <c r="GM94" s="205" t="str">
        <f t="shared" si="187"/>
        <v xml:space="preserve"> </v>
      </c>
      <c r="GN94" s="169">
        <f t="shared" si="160"/>
        <v>0</v>
      </c>
      <c r="GO94" s="170" t="str">
        <f t="shared" si="161"/>
        <v xml:space="preserve"> </v>
      </c>
      <c r="GQ94" s="166">
        <v>24</v>
      </c>
      <c r="GR94" s="227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",(VLOOKUP(GU94,PROTOKOL!$A$1:$E$27,2,FALSE))*GV94)</f>
        <v xml:space="preserve"> </v>
      </c>
      <c r="GX94" s="168" t="str">
        <f t="shared" si="122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162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",(VLOOKUP(HD94,PROTOKOL!$A$1:$E$27,2,FALSE))*HE94)</f>
        <v xml:space="preserve"> </v>
      </c>
      <c r="HG94" s="168" t="str">
        <f t="shared" si="123"/>
        <v xml:space="preserve"> </v>
      </c>
      <c r="HH94" s="169" t="str">
        <f>IF(HD94=0," ",VLOOKUP(HD94,PROTOKOL!$A:$E,5,FALSE))</f>
        <v xml:space="preserve"> </v>
      </c>
      <c r="HI94" s="205" t="str">
        <f t="shared" si="188"/>
        <v xml:space="preserve"> </v>
      </c>
      <c r="HJ94" s="169">
        <f t="shared" si="163"/>
        <v>0</v>
      </c>
      <c r="HK94" s="170" t="str">
        <f t="shared" si="164"/>
        <v xml:space="preserve"> </v>
      </c>
      <c r="HM94" s="166">
        <v>24</v>
      </c>
      <c r="HN94" s="227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",(VLOOKUP(HQ94,PROTOKOL!$A$1:$E$27,2,FALSE))*HR94)</f>
        <v xml:space="preserve"> </v>
      </c>
      <c r="HT94" s="168" t="str">
        <f t="shared" si="124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165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",(VLOOKUP(HZ94,PROTOKOL!$A$1:$E$27,2,FALSE))*IA94)</f>
        <v xml:space="preserve"> </v>
      </c>
      <c r="IC94" s="168" t="str">
        <f t="shared" si="125"/>
        <v xml:space="preserve"> </v>
      </c>
      <c r="ID94" s="169" t="str">
        <f>IF(HZ94=0," ",VLOOKUP(HZ94,PROTOKOL!$A:$E,5,FALSE))</f>
        <v xml:space="preserve"> </v>
      </c>
      <c r="IE94" s="205" t="str">
        <f t="shared" si="189"/>
        <v xml:space="preserve"> </v>
      </c>
      <c r="IF94" s="169">
        <f t="shared" si="166"/>
        <v>0</v>
      </c>
      <c r="IG94" s="170" t="str">
        <f t="shared" si="167"/>
        <v xml:space="preserve"> </v>
      </c>
      <c r="II94" s="166">
        <v>24</v>
      </c>
      <c r="IJ94" s="227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",(VLOOKUP(IM94,PROTOKOL!$A$1:$E$27,2,FALSE))*IN94)</f>
        <v xml:space="preserve"> </v>
      </c>
      <c r="IP94" s="168" t="str">
        <f t="shared" si="126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168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",(VLOOKUP(IV94,PROTOKOL!$A$1:$E$27,2,FALSE))*IW94)</f>
        <v xml:space="preserve"> </v>
      </c>
      <c r="IY94" s="168" t="str">
        <f t="shared" si="127"/>
        <v xml:space="preserve"> </v>
      </c>
      <c r="IZ94" s="169" t="str">
        <f>IF(IV94=0," ",VLOOKUP(IV94,PROTOKOL!$A:$E,5,FALSE))</f>
        <v xml:space="preserve"> </v>
      </c>
      <c r="JA94" s="205" t="str">
        <f t="shared" si="190"/>
        <v xml:space="preserve"> </v>
      </c>
      <c r="JB94" s="169">
        <f t="shared" si="169"/>
        <v>0</v>
      </c>
      <c r="JC94" s="170" t="str">
        <f t="shared" si="170"/>
        <v xml:space="preserve"> </v>
      </c>
      <c r="JE94" s="166">
        <v>24</v>
      </c>
      <c r="JF94" s="227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",(VLOOKUP(JI94,PROTOKOL!$A$1:$E$27,2,FALSE))*JJ94)</f>
        <v xml:space="preserve"> </v>
      </c>
      <c r="JL94" s="168" t="str">
        <f t="shared" si="128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171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",(VLOOKUP(JR94,PROTOKOL!$A$1:$E$27,2,FALSE))*JS94)</f>
        <v xml:space="preserve"> </v>
      </c>
      <c r="JU94" s="168" t="str">
        <f t="shared" si="129"/>
        <v xml:space="preserve"> </v>
      </c>
      <c r="JV94" s="169" t="str">
        <f>IF(JR94=0," ",VLOOKUP(JR94,PROTOKOL!$A:$E,5,FALSE))</f>
        <v xml:space="preserve"> </v>
      </c>
      <c r="JW94" s="205" t="str">
        <f t="shared" si="191"/>
        <v xml:space="preserve"> </v>
      </c>
      <c r="JX94" s="169">
        <f t="shared" si="172"/>
        <v>0</v>
      </c>
      <c r="JY94" s="170" t="str">
        <f t="shared" si="173"/>
        <v xml:space="preserve"> </v>
      </c>
      <c r="KA94" s="166">
        <v>24</v>
      </c>
      <c r="KB94" s="227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",(VLOOKUP(KE94,PROTOKOL!$A$1:$E$27,2,FALSE))*KF94)</f>
        <v xml:space="preserve"> </v>
      </c>
      <c r="KH94" s="168" t="str">
        <f t="shared" si="130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174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",(VLOOKUP(KN94,PROTOKOL!$A$1:$E$27,2,FALSE))*KO94)</f>
        <v xml:space="preserve"> </v>
      </c>
      <c r="KQ94" s="168" t="str">
        <f t="shared" si="131"/>
        <v xml:space="preserve"> </v>
      </c>
      <c r="KR94" s="169" t="str">
        <f>IF(KN94=0," ",VLOOKUP(KN94,PROTOKOL!$A:$E,5,FALSE))</f>
        <v xml:space="preserve"> </v>
      </c>
      <c r="KS94" s="205" t="str">
        <f t="shared" si="192"/>
        <v xml:space="preserve"> </v>
      </c>
      <c r="KT94" s="169">
        <f t="shared" si="175"/>
        <v>0</v>
      </c>
      <c r="KU94" s="170" t="str">
        <f t="shared" si="176"/>
        <v xml:space="preserve"> </v>
      </c>
      <c r="KW94" s="166">
        <v>24</v>
      </c>
      <c r="KX94" s="227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",(VLOOKUP(LA94,PROTOKOL!$A$1:$E$27,2,FALSE))*LB94)</f>
        <v xml:space="preserve"> </v>
      </c>
      <c r="LD94" s="168" t="str">
        <f t="shared" si="132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177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",(VLOOKUP(LJ94,PROTOKOL!$A$1:$E$27,2,FALSE))*LK94)</f>
        <v xml:space="preserve"> </v>
      </c>
      <c r="LM94" s="168" t="str">
        <f t="shared" si="133"/>
        <v xml:space="preserve"> </v>
      </c>
      <c r="LN94" s="169" t="str">
        <f>IF(LJ94=0," ",VLOOKUP(LJ94,PROTOKOL!$A:$E,5,FALSE))</f>
        <v xml:space="preserve"> </v>
      </c>
      <c r="LO94" s="205" t="str">
        <f t="shared" si="193"/>
        <v xml:space="preserve"> </v>
      </c>
      <c r="LP94" s="169">
        <f t="shared" si="178"/>
        <v>0</v>
      </c>
      <c r="LQ94" s="170" t="str">
        <f t="shared" si="179"/>
        <v xml:space="preserve"> </v>
      </c>
    </row>
    <row r="95" spans="1:329" ht="13.8">
      <c r="A95" s="166">
        <v>25</v>
      </c>
      <c r="B95" s="225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",(VLOOKUP(E95,PROTOKOL!$A$1:$E$27,2,FALSE))*F95)</f>
        <v xml:space="preserve"> </v>
      </c>
      <c r="H95" s="168" t="str">
        <f t="shared" si="104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34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",(VLOOKUP(N95,PROTOKOL!$A$1:$E$27,2,FALSE))*O95)</f>
        <v xml:space="preserve"> </v>
      </c>
      <c r="Q95" s="168" t="str">
        <f t="shared" si="105"/>
        <v xml:space="preserve"> </v>
      </c>
      <c r="R95" s="169" t="str">
        <f>IF(N95=0," ",VLOOKUP(N95,PROTOKOL!$A:$E,5,FALSE))</f>
        <v xml:space="preserve"> </v>
      </c>
      <c r="S95" s="205" t="str">
        <f t="shared" si="135"/>
        <v xml:space="preserve"> </v>
      </c>
      <c r="T95" s="169">
        <f t="shared" si="136"/>
        <v>0</v>
      </c>
      <c r="U95" s="170" t="str">
        <f t="shared" si="137"/>
        <v xml:space="preserve"> </v>
      </c>
      <c r="W95" s="166">
        <v>25</v>
      </c>
      <c r="X95" s="225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",(VLOOKUP(AA95,PROTOKOL!$A$1:$E$27,2,FALSE))*AB95)</f>
        <v xml:space="preserve"> </v>
      </c>
      <c r="AD95" s="168" t="str">
        <f t="shared" si="106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38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",(VLOOKUP(AJ95,PROTOKOL!$A$1:$E$27,2,FALSE))*AK95)</f>
        <v xml:space="preserve"> </v>
      </c>
      <c r="AM95" s="168" t="str">
        <f t="shared" si="107"/>
        <v xml:space="preserve"> </v>
      </c>
      <c r="AN95" s="169" t="str">
        <f>IF(AJ95=0," ",VLOOKUP(AJ95,PROTOKOL!$A:$E,5,FALSE))</f>
        <v xml:space="preserve"> </v>
      </c>
      <c r="AO95" s="205" t="str">
        <f t="shared" si="180"/>
        <v xml:space="preserve"> </v>
      </c>
      <c r="AP95" s="169">
        <f t="shared" si="139"/>
        <v>0</v>
      </c>
      <c r="AQ95" s="170" t="str">
        <f t="shared" si="140"/>
        <v xml:space="preserve"> </v>
      </c>
      <c r="AS95" s="166">
        <v>25</v>
      </c>
      <c r="AT95" s="225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",(VLOOKUP(AW95,PROTOKOL!$A$1:$E$27,2,FALSE))*AX95)</f>
        <v xml:space="preserve"> </v>
      </c>
      <c r="AZ95" s="168" t="str">
        <f t="shared" si="108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41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",(VLOOKUP(BF95,PROTOKOL!$A$1:$E$27,2,FALSE))*BG95)</f>
        <v xml:space="preserve"> </v>
      </c>
      <c r="BI95" s="168" t="str">
        <f t="shared" si="109"/>
        <v xml:space="preserve"> </v>
      </c>
      <c r="BJ95" s="169" t="str">
        <f>IF(BF95=0," ",VLOOKUP(BF95,PROTOKOL!$A:$E,5,FALSE))</f>
        <v xml:space="preserve"> </v>
      </c>
      <c r="BK95" s="205" t="str">
        <f t="shared" si="181"/>
        <v xml:space="preserve"> </v>
      </c>
      <c r="BL95" s="169">
        <f t="shared" si="142"/>
        <v>0</v>
      </c>
      <c r="BM95" s="170" t="str">
        <f t="shared" si="143"/>
        <v xml:space="preserve"> </v>
      </c>
      <c r="BO95" s="166">
        <v>25</v>
      </c>
      <c r="BP95" s="225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",(VLOOKUP(BS95,PROTOKOL!$A$1:$E$27,2,FALSE))*BT95)</f>
        <v xml:space="preserve"> </v>
      </c>
      <c r="BV95" s="168" t="str">
        <f t="shared" si="110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44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",(VLOOKUP(CB95,PROTOKOL!$A$1:$E$27,2,FALSE))*CC95)</f>
        <v xml:space="preserve"> </v>
      </c>
      <c r="CE95" s="168" t="str">
        <f t="shared" si="111"/>
        <v xml:space="preserve"> </v>
      </c>
      <c r="CF95" s="169" t="str">
        <f>IF(CB95=0," ",VLOOKUP(CB95,PROTOKOL!$A:$E,5,FALSE))</f>
        <v xml:space="preserve"> </v>
      </c>
      <c r="CG95" s="205" t="str">
        <f t="shared" si="182"/>
        <v xml:space="preserve"> </v>
      </c>
      <c r="CH95" s="169">
        <f t="shared" si="145"/>
        <v>0</v>
      </c>
      <c r="CI95" s="170" t="str">
        <f t="shared" si="146"/>
        <v xml:space="preserve"> </v>
      </c>
      <c r="CK95" s="166">
        <v>25</v>
      </c>
      <c r="CL95" s="225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",(VLOOKUP(CO95,PROTOKOL!$A$1:$E$27,2,FALSE))*CP95)</f>
        <v xml:space="preserve"> </v>
      </c>
      <c r="CR95" s="168" t="str">
        <f t="shared" si="112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47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",(VLOOKUP(CX95,PROTOKOL!$A$1:$E$27,2,FALSE))*CY95)</f>
        <v xml:space="preserve"> </v>
      </c>
      <c r="DA95" s="168" t="str">
        <f t="shared" si="113"/>
        <v xml:space="preserve"> </v>
      </c>
      <c r="DB95" s="169" t="str">
        <f>IF(CX95=0," ",VLOOKUP(CX95,PROTOKOL!$A:$E,5,FALSE))</f>
        <v xml:space="preserve"> </v>
      </c>
      <c r="DC95" s="205" t="str">
        <f t="shared" si="183"/>
        <v xml:space="preserve"> </v>
      </c>
      <c r="DD95" s="169">
        <f t="shared" si="148"/>
        <v>0</v>
      </c>
      <c r="DE95" s="170" t="str">
        <f t="shared" si="149"/>
        <v xml:space="preserve"> </v>
      </c>
      <c r="DG95" s="166">
        <v>25</v>
      </c>
      <c r="DH95" s="225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",(VLOOKUP(DK95,PROTOKOL!$A$1:$E$27,2,FALSE))*DL95)</f>
        <v xml:space="preserve"> </v>
      </c>
      <c r="DN95" s="168" t="str">
        <f t="shared" si="114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50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",(VLOOKUP(DT95,PROTOKOL!$A$1:$E$27,2,FALSE))*DU95)</f>
        <v xml:space="preserve"> </v>
      </c>
      <c r="DW95" s="168" t="str">
        <f t="shared" si="115"/>
        <v xml:space="preserve"> </v>
      </c>
      <c r="DX95" s="169" t="str">
        <f>IF(DT95=0," ",VLOOKUP(DT95,PROTOKOL!$A:$E,5,FALSE))</f>
        <v xml:space="preserve"> </v>
      </c>
      <c r="DY95" s="205" t="str">
        <f t="shared" si="184"/>
        <v xml:space="preserve"> </v>
      </c>
      <c r="DZ95" s="169">
        <f t="shared" si="151"/>
        <v>0</v>
      </c>
      <c r="EA95" s="170" t="str">
        <f t="shared" si="152"/>
        <v xml:space="preserve"> </v>
      </c>
      <c r="EC95" s="166">
        <v>25</v>
      </c>
      <c r="ED95" s="225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",(VLOOKUP(EG95,PROTOKOL!$A$1:$E$27,2,FALSE))*EH95)</f>
        <v xml:space="preserve"> </v>
      </c>
      <c r="EJ95" s="168" t="str">
        <f t="shared" si="116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53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",(VLOOKUP(EP95,PROTOKOL!$A$1:$E$27,2,FALSE))*EQ95)</f>
        <v xml:space="preserve"> </v>
      </c>
      <c r="ES95" s="168" t="str">
        <f t="shared" si="117"/>
        <v xml:space="preserve"> </v>
      </c>
      <c r="ET95" s="169" t="str">
        <f>IF(EP95=0," ",VLOOKUP(EP95,PROTOKOL!$A:$E,5,FALSE))</f>
        <v xml:space="preserve"> </v>
      </c>
      <c r="EU95" s="205" t="str">
        <f t="shared" si="185"/>
        <v xml:space="preserve"> </v>
      </c>
      <c r="EV95" s="169">
        <f t="shared" si="154"/>
        <v>0</v>
      </c>
      <c r="EW95" s="170" t="str">
        <f t="shared" si="155"/>
        <v xml:space="preserve"> </v>
      </c>
      <c r="EY95" s="166">
        <v>25</v>
      </c>
      <c r="EZ95" s="225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",(VLOOKUP(FC95,PROTOKOL!$A$1:$E$27,2,FALSE))*FD95)</f>
        <v xml:space="preserve"> </v>
      </c>
      <c r="FF95" s="168" t="str">
        <f t="shared" si="118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156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",(VLOOKUP(FL95,PROTOKOL!$A$1:$E$27,2,FALSE))*FM95)</f>
        <v xml:space="preserve"> </v>
      </c>
      <c r="FO95" s="168" t="str">
        <f t="shared" si="119"/>
        <v xml:space="preserve"> </v>
      </c>
      <c r="FP95" s="169" t="str">
        <f>IF(FL95=0," ",VLOOKUP(FL95,PROTOKOL!$A:$E,5,FALSE))</f>
        <v xml:space="preserve"> </v>
      </c>
      <c r="FQ95" s="205" t="str">
        <f t="shared" si="186"/>
        <v xml:space="preserve"> </v>
      </c>
      <c r="FR95" s="169">
        <f t="shared" si="157"/>
        <v>0</v>
      </c>
      <c r="FS95" s="170" t="str">
        <f t="shared" si="158"/>
        <v xml:space="preserve"> </v>
      </c>
      <c r="FU95" s="166">
        <v>25</v>
      </c>
      <c r="FV95" s="225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",(VLOOKUP(FY95,PROTOKOL!$A$1:$E$27,2,FALSE))*FZ95)</f>
        <v xml:space="preserve"> </v>
      </c>
      <c r="GB95" s="168" t="str">
        <f t="shared" si="120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159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",(VLOOKUP(GH95,PROTOKOL!$A$1:$E$27,2,FALSE))*GI95)</f>
        <v xml:space="preserve"> </v>
      </c>
      <c r="GK95" s="168" t="str">
        <f t="shared" si="121"/>
        <v xml:space="preserve"> </v>
      </c>
      <c r="GL95" s="169" t="str">
        <f>IF(GH95=0," ",VLOOKUP(GH95,PROTOKOL!$A:$E,5,FALSE))</f>
        <v xml:space="preserve"> </v>
      </c>
      <c r="GM95" s="205" t="str">
        <f t="shared" si="187"/>
        <v xml:space="preserve"> </v>
      </c>
      <c r="GN95" s="169">
        <f t="shared" si="160"/>
        <v>0</v>
      </c>
      <c r="GO95" s="170" t="str">
        <f t="shared" si="161"/>
        <v xml:space="preserve"> </v>
      </c>
      <c r="GQ95" s="166">
        <v>25</v>
      </c>
      <c r="GR95" s="225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",(VLOOKUP(GU95,PROTOKOL!$A$1:$E$27,2,FALSE))*GV95)</f>
        <v xml:space="preserve"> </v>
      </c>
      <c r="GX95" s="168" t="str">
        <f t="shared" si="122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162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",(VLOOKUP(HD95,PROTOKOL!$A$1:$E$27,2,FALSE))*HE95)</f>
        <v xml:space="preserve"> </v>
      </c>
      <c r="HG95" s="168" t="str">
        <f t="shared" si="123"/>
        <v xml:space="preserve"> </v>
      </c>
      <c r="HH95" s="169" t="str">
        <f>IF(HD95=0," ",VLOOKUP(HD95,PROTOKOL!$A:$E,5,FALSE))</f>
        <v xml:space="preserve"> </v>
      </c>
      <c r="HI95" s="205" t="str">
        <f t="shared" si="188"/>
        <v xml:space="preserve"> </v>
      </c>
      <c r="HJ95" s="169">
        <f t="shared" si="163"/>
        <v>0</v>
      </c>
      <c r="HK95" s="170" t="str">
        <f t="shared" si="164"/>
        <v xml:space="preserve"> </v>
      </c>
      <c r="HM95" s="166">
        <v>25</v>
      </c>
      <c r="HN95" s="225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",(VLOOKUP(HQ95,PROTOKOL!$A$1:$E$27,2,FALSE))*HR95)</f>
        <v xml:space="preserve"> </v>
      </c>
      <c r="HT95" s="168" t="str">
        <f t="shared" si="124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165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",(VLOOKUP(HZ95,PROTOKOL!$A$1:$E$27,2,FALSE))*IA95)</f>
        <v xml:space="preserve"> </v>
      </c>
      <c r="IC95" s="168" t="str">
        <f t="shared" si="125"/>
        <v xml:space="preserve"> </v>
      </c>
      <c r="ID95" s="169" t="str">
        <f>IF(HZ95=0," ",VLOOKUP(HZ95,PROTOKOL!$A:$E,5,FALSE))</f>
        <v xml:space="preserve"> </v>
      </c>
      <c r="IE95" s="205" t="str">
        <f t="shared" si="189"/>
        <v xml:space="preserve"> </v>
      </c>
      <c r="IF95" s="169">
        <f t="shared" si="166"/>
        <v>0</v>
      </c>
      <c r="IG95" s="170" t="str">
        <f t="shared" si="167"/>
        <v xml:space="preserve"> </v>
      </c>
      <c r="II95" s="166">
        <v>25</v>
      </c>
      <c r="IJ95" s="225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",(VLOOKUP(IM95,PROTOKOL!$A$1:$E$27,2,FALSE))*IN95)</f>
        <v xml:space="preserve"> </v>
      </c>
      <c r="IP95" s="168" t="str">
        <f t="shared" si="126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168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",(VLOOKUP(IV95,PROTOKOL!$A$1:$E$27,2,FALSE))*IW95)</f>
        <v xml:space="preserve"> </v>
      </c>
      <c r="IY95" s="168" t="str">
        <f t="shared" si="127"/>
        <v xml:space="preserve"> </v>
      </c>
      <c r="IZ95" s="169" t="str">
        <f>IF(IV95=0," ",VLOOKUP(IV95,PROTOKOL!$A:$E,5,FALSE))</f>
        <v xml:space="preserve"> </v>
      </c>
      <c r="JA95" s="205" t="str">
        <f t="shared" si="190"/>
        <v xml:space="preserve"> </v>
      </c>
      <c r="JB95" s="169">
        <f t="shared" si="169"/>
        <v>0</v>
      </c>
      <c r="JC95" s="170" t="str">
        <f t="shared" si="170"/>
        <v xml:space="preserve"> </v>
      </c>
      <c r="JE95" s="166">
        <v>25</v>
      </c>
      <c r="JF95" s="225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",(VLOOKUP(JI95,PROTOKOL!$A$1:$E$27,2,FALSE))*JJ95)</f>
        <v xml:space="preserve"> </v>
      </c>
      <c r="JL95" s="168" t="str">
        <f t="shared" si="128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171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",(VLOOKUP(JR95,PROTOKOL!$A$1:$E$27,2,FALSE))*JS95)</f>
        <v xml:space="preserve"> </v>
      </c>
      <c r="JU95" s="168" t="str">
        <f t="shared" si="129"/>
        <v xml:space="preserve"> </v>
      </c>
      <c r="JV95" s="169" t="str">
        <f>IF(JR95=0," ",VLOOKUP(JR95,PROTOKOL!$A:$E,5,FALSE))</f>
        <v xml:space="preserve"> </v>
      </c>
      <c r="JW95" s="205" t="str">
        <f t="shared" si="191"/>
        <v xml:space="preserve"> </v>
      </c>
      <c r="JX95" s="169">
        <f t="shared" si="172"/>
        <v>0</v>
      </c>
      <c r="JY95" s="170" t="str">
        <f t="shared" si="173"/>
        <v xml:space="preserve"> </v>
      </c>
      <c r="KA95" s="166">
        <v>25</v>
      </c>
      <c r="KB95" s="225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",(VLOOKUP(KE95,PROTOKOL!$A$1:$E$27,2,FALSE))*KF95)</f>
        <v xml:space="preserve"> </v>
      </c>
      <c r="KH95" s="168" t="str">
        <f t="shared" si="130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174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",(VLOOKUP(KN95,PROTOKOL!$A$1:$E$27,2,FALSE))*KO95)</f>
        <v xml:space="preserve"> </v>
      </c>
      <c r="KQ95" s="168" t="str">
        <f t="shared" si="131"/>
        <v xml:space="preserve"> </v>
      </c>
      <c r="KR95" s="169" t="str">
        <f>IF(KN95=0," ",VLOOKUP(KN95,PROTOKOL!$A:$E,5,FALSE))</f>
        <v xml:space="preserve"> </v>
      </c>
      <c r="KS95" s="205" t="str">
        <f t="shared" si="192"/>
        <v xml:space="preserve"> </v>
      </c>
      <c r="KT95" s="169">
        <f t="shared" si="175"/>
        <v>0</v>
      </c>
      <c r="KU95" s="170" t="str">
        <f t="shared" si="176"/>
        <v xml:space="preserve"> </v>
      </c>
      <c r="KW95" s="166">
        <v>25</v>
      </c>
      <c r="KX95" s="225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",(VLOOKUP(LA95,PROTOKOL!$A$1:$E$27,2,FALSE))*LB95)</f>
        <v xml:space="preserve"> </v>
      </c>
      <c r="LD95" s="168" t="str">
        <f t="shared" si="132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177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",(VLOOKUP(LJ95,PROTOKOL!$A$1:$E$27,2,FALSE))*LK95)</f>
        <v xml:space="preserve"> </v>
      </c>
      <c r="LM95" s="168" t="str">
        <f t="shared" si="133"/>
        <v xml:space="preserve"> </v>
      </c>
      <c r="LN95" s="169" t="str">
        <f>IF(LJ95=0," ",VLOOKUP(LJ95,PROTOKOL!$A:$E,5,FALSE))</f>
        <v xml:space="preserve"> </v>
      </c>
      <c r="LO95" s="205" t="str">
        <f t="shared" si="193"/>
        <v xml:space="preserve"> </v>
      </c>
      <c r="LP95" s="169">
        <f t="shared" si="178"/>
        <v>0</v>
      </c>
      <c r="LQ95" s="170" t="str">
        <f t="shared" si="179"/>
        <v xml:space="preserve"> </v>
      </c>
    </row>
    <row r="96" spans="1:329" ht="13.8">
      <c r="A96" s="166">
        <v>25</v>
      </c>
      <c r="B96" s="226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",(VLOOKUP(E96,PROTOKOL!$A$1:$E$27,2,FALSE))*F96)</f>
        <v xml:space="preserve"> </v>
      </c>
      <c r="H96" s="168" t="str">
        <f t="shared" si="104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34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",(VLOOKUP(N96,PROTOKOL!$A$1:$E$27,2,FALSE))*O96)</f>
        <v xml:space="preserve"> </v>
      </c>
      <c r="Q96" s="168" t="str">
        <f t="shared" si="105"/>
        <v xml:space="preserve"> </v>
      </c>
      <c r="R96" s="169" t="str">
        <f>IF(N96=0," ",VLOOKUP(N96,PROTOKOL!$A:$E,5,FALSE))</f>
        <v xml:space="preserve"> </v>
      </c>
      <c r="S96" s="205" t="str">
        <f t="shared" si="135"/>
        <v xml:space="preserve"> </v>
      </c>
      <c r="T96" s="169">
        <f t="shared" si="136"/>
        <v>0</v>
      </c>
      <c r="U96" s="170" t="str">
        <f t="shared" si="137"/>
        <v xml:space="preserve"> </v>
      </c>
      <c r="W96" s="166">
        <v>25</v>
      </c>
      <c r="X96" s="226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",(VLOOKUP(AA96,PROTOKOL!$A$1:$E$27,2,FALSE))*AB96)</f>
        <v xml:space="preserve"> </v>
      </c>
      <c r="AD96" s="168" t="str">
        <f t="shared" si="106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38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",(VLOOKUP(AJ96,PROTOKOL!$A$1:$E$27,2,FALSE))*AK96)</f>
        <v xml:space="preserve"> </v>
      </c>
      <c r="AM96" s="168" t="str">
        <f t="shared" si="107"/>
        <v xml:space="preserve"> </v>
      </c>
      <c r="AN96" s="169" t="str">
        <f>IF(AJ96=0," ",VLOOKUP(AJ96,PROTOKOL!$A:$E,5,FALSE))</f>
        <v xml:space="preserve"> </v>
      </c>
      <c r="AO96" s="205" t="str">
        <f t="shared" si="180"/>
        <v xml:space="preserve"> </v>
      </c>
      <c r="AP96" s="169">
        <f t="shared" si="139"/>
        <v>0</v>
      </c>
      <c r="AQ96" s="170" t="str">
        <f t="shared" si="140"/>
        <v xml:space="preserve"> </v>
      </c>
      <c r="AS96" s="166">
        <v>25</v>
      </c>
      <c r="AT96" s="226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",(VLOOKUP(AW96,PROTOKOL!$A$1:$E$27,2,FALSE))*AX96)</f>
        <v xml:space="preserve"> </v>
      </c>
      <c r="AZ96" s="168" t="str">
        <f t="shared" si="108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41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",(VLOOKUP(BF96,PROTOKOL!$A$1:$E$27,2,FALSE))*BG96)</f>
        <v xml:space="preserve"> </v>
      </c>
      <c r="BI96" s="168" t="str">
        <f t="shared" si="109"/>
        <v xml:space="preserve"> </v>
      </c>
      <c r="BJ96" s="169" t="str">
        <f>IF(BF96=0," ",VLOOKUP(BF96,PROTOKOL!$A:$E,5,FALSE))</f>
        <v xml:space="preserve"> </v>
      </c>
      <c r="BK96" s="205" t="str">
        <f t="shared" si="181"/>
        <v xml:space="preserve"> </v>
      </c>
      <c r="BL96" s="169">
        <f t="shared" si="142"/>
        <v>0</v>
      </c>
      <c r="BM96" s="170" t="str">
        <f t="shared" si="143"/>
        <v xml:space="preserve"> </v>
      </c>
      <c r="BO96" s="166">
        <v>25</v>
      </c>
      <c r="BP96" s="226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",(VLOOKUP(BS96,PROTOKOL!$A$1:$E$27,2,FALSE))*BT96)</f>
        <v xml:space="preserve"> </v>
      </c>
      <c r="BV96" s="168" t="str">
        <f t="shared" si="110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44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",(VLOOKUP(CB96,PROTOKOL!$A$1:$E$27,2,FALSE))*CC96)</f>
        <v xml:space="preserve"> </v>
      </c>
      <c r="CE96" s="168" t="str">
        <f t="shared" si="111"/>
        <v xml:space="preserve"> </v>
      </c>
      <c r="CF96" s="169" t="str">
        <f>IF(CB96=0," ",VLOOKUP(CB96,PROTOKOL!$A:$E,5,FALSE))</f>
        <v xml:space="preserve"> </v>
      </c>
      <c r="CG96" s="205" t="str">
        <f t="shared" si="182"/>
        <v xml:space="preserve"> </v>
      </c>
      <c r="CH96" s="169">
        <f t="shared" si="145"/>
        <v>0</v>
      </c>
      <c r="CI96" s="170" t="str">
        <f t="shared" si="146"/>
        <v xml:space="preserve"> </v>
      </c>
      <c r="CK96" s="166">
        <v>25</v>
      </c>
      <c r="CL96" s="226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",(VLOOKUP(CO96,PROTOKOL!$A$1:$E$27,2,FALSE))*CP96)</f>
        <v xml:space="preserve"> </v>
      </c>
      <c r="CR96" s="168" t="str">
        <f t="shared" si="112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47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",(VLOOKUP(CX96,PROTOKOL!$A$1:$E$27,2,FALSE))*CY96)</f>
        <v xml:space="preserve"> </v>
      </c>
      <c r="DA96" s="168" t="str">
        <f t="shared" si="113"/>
        <v xml:space="preserve"> </v>
      </c>
      <c r="DB96" s="169" t="str">
        <f>IF(CX96=0," ",VLOOKUP(CX96,PROTOKOL!$A:$E,5,FALSE))</f>
        <v xml:space="preserve"> </v>
      </c>
      <c r="DC96" s="205" t="str">
        <f t="shared" si="183"/>
        <v xml:space="preserve"> </v>
      </c>
      <c r="DD96" s="169">
        <f t="shared" si="148"/>
        <v>0</v>
      </c>
      <c r="DE96" s="170" t="str">
        <f t="shared" si="149"/>
        <v xml:space="preserve"> </v>
      </c>
      <c r="DG96" s="166">
        <v>25</v>
      </c>
      <c r="DH96" s="226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",(VLOOKUP(DK96,PROTOKOL!$A$1:$E$27,2,FALSE))*DL96)</f>
        <v xml:space="preserve"> </v>
      </c>
      <c r="DN96" s="168" t="str">
        <f t="shared" si="114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50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",(VLOOKUP(DT96,PROTOKOL!$A$1:$E$27,2,FALSE))*DU96)</f>
        <v xml:space="preserve"> </v>
      </c>
      <c r="DW96" s="168" t="str">
        <f t="shared" si="115"/>
        <v xml:space="preserve"> </v>
      </c>
      <c r="DX96" s="169" t="str">
        <f>IF(DT96=0," ",VLOOKUP(DT96,PROTOKOL!$A:$E,5,FALSE))</f>
        <v xml:space="preserve"> </v>
      </c>
      <c r="DY96" s="205" t="str">
        <f t="shared" si="184"/>
        <v xml:space="preserve"> </v>
      </c>
      <c r="DZ96" s="169">
        <f t="shared" si="151"/>
        <v>0</v>
      </c>
      <c r="EA96" s="170" t="str">
        <f t="shared" si="152"/>
        <v xml:space="preserve"> </v>
      </c>
      <c r="EC96" s="166">
        <v>25</v>
      </c>
      <c r="ED96" s="226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",(VLOOKUP(EG96,PROTOKOL!$A$1:$E$27,2,FALSE))*EH96)</f>
        <v xml:space="preserve"> </v>
      </c>
      <c r="EJ96" s="168" t="str">
        <f t="shared" si="116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53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",(VLOOKUP(EP96,PROTOKOL!$A$1:$E$27,2,FALSE))*EQ96)</f>
        <v xml:space="preserve"> </v>
      </c>
      <c r="ES96" s="168" t="str">
        <f t="shared" si="117"/>
        <v xml:space="preserve"> </v>
      </c>
      <c r="ET96" s="169" t="str">
        <f>IF(EP96=0," ",VLOOKUP(EP96,PROTOKOL!$A:$E,5,FALSE))</f>
        <v xml:space="preserve"> </v>
      </c>
      <c r="EU96" s="205" t="str">
        <f t="shared" si="185"/>
        <v xml:space="preserve"> </v>
      </c>
      <c r="EV96" s="169">
        <f t="shared" si="154"/>
        <v>0</v>
      </c>
      <c r="EW96" s="170" t="str">
        <f t="shared" si="155"/>
        <v xml:space="preserve"> </v>
      </c>
      <c r="EY96" s="166">
        <v>25</v>
      </c>
      <c r="EZ96" s="226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",(VLOOKUP(FC96,PROTOKOL!$A$1:$E$27,2,FALSE))*FD96)</f>
        <v xml:space="preserve"> </v>
      </c>
      <c r="FF96" s="168" t="str">
        <f t="shared" si="118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156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",(VLOOKUP(FL96,PROTOKOL!$A$1:$E$27,2,FALSE))*FM96)</f>
        <v xml:space="preserve"> </v>
      </c>
      <c r="FO96" s="168" t="str">
        <f t="shared" si="119"/>
        <v xml:space="preserve"> </v>
      </c>
      <c r="FP96" s="169" t="str">
        <f>IF(FL96=0," ",VLOOKUP(FL96,PROTOKOL!$A:$E,5,FALSE))</f>
        <v xml:space="preserve"> </v>
      </c>
      <c r="FQ96" s="205" t="str">
        <f t="shared" si="186"/>
        <v xml:space="preserve"> </v>
      </c>
      <c r="FR96" s="169">
        <f t="shared" si="157"/>
        <v>0</v>
      </c>
      <c r="FS96" s="170" t="str">
        <f t="shared" si="158"/>
        <v xml:space="preserve"> </v>
      </c>
      <c r="FU96" s="166">
        <v>25</v>
      </c>
      <c r="FV96" s="226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",(VLOOKUP(FY96,PROTOKOL!$A$1:$E$27,2,FALSE))*FZ96)</f>
        <v xml:space="preserve"> </v>
      </c>
      <c r="GB96" s="168" t="str">
        <f t="shared" si="120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159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",(VLOOKUP(GH96,PROTOKOL!$A$1:$E$27,2,FALSE))*GI96)</f>
        <v xml:space="preserve"> </v>
      </c>
      <c r="GK96" s="168" t="str">
        <f t="shared" si="121"/>
        <v xml:space="preserve"> </v>
      </c>
      <c r="GL96" s="169" t="str">
        <f>IF(GH96=0," ",VLOOKUP(GH96,PROTOKOL!$A:$E,5,FALSE))</f>
        <v xml:space="preserve"> </v>
      </c>
      <c r="GM96" s="205" t="str">
        <f t="shared" si="187"/>
        <v xml:space="preserve"> </v>
      </c>
      <c r="GN96" s="169">
        <f t="shared" si="160"/>
        <v>0</v>
      </c>
      <c r="GO96" s="170" t="str">
        <f t="shared" si="161"/>
        <v xml:space="preserve"> </v>
      </c>
      <c r="GQ96" s="166">
        <v>25</v>
      </c>
      <c r="GR96" s="226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",(VLOOKUP(GU96,PROTOKOL!$A$1:$E$27,2,FALSE))*GV96)</f>
        <v xml:space="preserve"> </v>
      </c>
      <c r="GX96" s="168" t="str">
        <f t="shared" si="122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162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",(VLOOKUP(HD96,PROTOKOL!$A$1:$E$27,2,FALSE))*HE96)</f>
        <v xml:space="preserve"> </v>
      </c>
      <c r="HG96" s="168" t="str">
        <f t="shared" si="123"/>
        <v xml:space="preserve"> </v>
      </c>
      <c r="HH96" s="169" t="str">
        <f>IF(HD96=0," ",VLOOKUP(HD96,PROTOKOL!$A:$E,5,FALSE))</f>
        <v xml:space="preserve"> </v>
      </c>
      <c r="HI96" s="205" t="str">
        <f t="shared" si="188"/>
        <v xml:space="preserve"> </v>
      </c>
      <c r="HJ96" s="169">
        <f t="shared" si="163"/>
        <v>0</v>
      </c>
      <c r="HK96" s="170" t="str">
        <f t="shared" si="164"/>
        <v xml:space="preserve"> </v>
      </c>
      <c r="HM96" s="166">
        <v>25</v>
      </c>
      <c r="HN96" s="226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",(VLOOKUP(HQ96,PROTOKOL!$A$1:$E$27,2,FALSE))*HR96)</f>
        <v xml:space="preserve"> </v>
      </c>
      <c r="HT96" s="168" t="str">
        <f t="shared" si="124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165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",(VLOOKUP(HZ96,PROTOKOL!$A$1:$E$27,2,FALSE))*IA96)</f>
        <v xml:space="preserve"> </v>
      </c>
      <c r="IC96" s="168" t="str">
        <f t="shared" si="125"/>
        <v xml:space="preserve"> </v>
      </c>
      <c r="ID96" s="169" t="str">
        <f>IF(HZ96=0," ",VLOOKUP(HZ96,PROTOKOL!$A:$E,5,FALSE))</f>
        <v xml:space="preserve"> </v>
      </c>
      <c r="IE96" s="205" t="str">
        <f t="shared" si="189"/>
        <v xml:space="preserve"> </v>
      </c>
      <c r="IF96" s="169">
        <f t="shared" si="166"/>
        <v>0</v>
      </c>
      <c r="IG96" s="170" t="str">
        <f t="shared" si="167"/>
        <v xml:space="preserve"> </v>
      </c>
      <c r="II96" s="166">
        <v>25</v>
      </c>
      <c r="IJ96" s="226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",(VLOOKUP(IM96,PROTOKOL!$A$1:$E$27,2,FALSE))*IN96)</f>
        <v xml:space="preserve"> </v>
      </c>
      <c r="IP96" s="168" t="str">
        <f t="shared" si="126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168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",(VLOOKUP(IV96,PROTOKOL!$A$1:$E$27,2,FALSE))*IW96)</f>
        <v xml:space="preserve"> </v>
      </c>
      <c r="IY96" s="168" t="str">
        <f t="shared" si="127"/>
        <v xml:space="preserve"> </v>
      </c>
      <c r="IZ96" s="169" t="str">
        <f>IF(IV96=0," ",VLOOKUP(IV96,PROTOKOL!$A:$E,5,FALSE))</f>
        <v xml:space="preserve"> </v>
      </c>
      <c r="JA96" s="205" t="str">
        <f t="shared" si="190"/>
        <v xml:space="preserve"> </v>
      </c>
      <c r="JB96" s="169">
        <f t="shared" si="169"/>
        <v>0</v>
      </c>
      <c r="JC96" s="170" t="str">
        <f t="shared" si="170"/>
        <v xml:space="preserve"> </v>
      </c>
      <c r="JE96" s="166">
        <v>25</v>
      </c>
      <c r="JF96" s="226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",(VLOOKUP(JI96,PROTOKOL!$A$1:$E$27,2,FALSE))*JJ96)</f>
        <v xml:space="preserve"> </v>
      </c>
      <c r="JL96" s="168" t="str">
        <f t="shared" si="128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171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",(VLOOKUP(JR96,PROTOKOL!$A$1:$E$27,2,FALSE))*JS96)</f>
        <v xml:space="preserve"> </v>
      </c>
      <c r="JU96" s="168" t="str">
        <f t="shared" si="129"/>
        <v xml:space="preserve"> </v>
      </c>
      <c r="JV96" s="169" t="str">
        <f>IF(JR96=0," ",VLOOKUP(JR96,PROTOKOL!$A:$E,5,FALSE))</f>
        <v xml:space="preserve"> </v>
      </c>
      <c r="JW96" s="205" t="str">
        <f t="shared" si="191"/>
        <v xml:space="preserve"> </v>
      </c>
      <c r="JX96" s="169">
        <f t="shared" si="172"/>
        <v>0</v>
      </c>
      <c r="JY96" s="170" t="str">
        <f t="shared" si="173"/>
        <v xml:space="preserve"> </v>
      </c>
      <c r="KA96" s="166">
        <v>25</v>
      </c>
      <c r="KB96" s="226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",(VLOOKUP(KE96,PROTOKOL!$A$1:$E$27,2,FALSE))*KF96)</f>
        <v xml:space="preserve"> </v>
      </c>
      <c r="KH96" s="168" t="str">
        <f t="shared" si="130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174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",(VLOOKUP(KN96,PROTOKOL!$A$1:$E$27,2,FALSE))*KO96)</f>
        <v xml:space="preserve"> </v>
      </c>
      <c r="KQ96" s="168" t="str">
        <f t="shared" si="131"/>
        <v xml:space="preserve"> </v>
      </c>
      <c r="KR96" s="169" t="str">
        <f>IF(KN96=0," ",VLOOKUP(KN96,PROTOKOL!$A:$E,5,FALSE))</f>
        <v xml:space="preserve"> </v>
      </c>
      <c r="KS96" s="205" t="str">
        <f t="shared" si="192"/>
        <v xml:space="preserve"> </v>
      </c>
      <c r="KT96" s="169">
        <f t="shared" si="175"/>
        <v>0</v>
      </c>
      <c r="KU96" s="170" t="str">
        <f t="shared" si="176"/>
        <v xml:space="preserve"> </v>
      </c>
      <c r="KW96" s="166">
        <v>25</v>
      </c>
      <c r="KX96" s="226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",(VLOOKUP(LA96,PROTOKOL!$A$1:$E$27,2,FALSE))*LB96)</f>
        <v xml:space="preserve"> </v>
      </c>
      <c r="LD96" s="168" t="str">
        <f t="shared" si="132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177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",(VLOOKUP(LJ96,PROTOKOL!$A$1:$E$27,2,FALSE))*LK96)</f>
        <v xml:space="preserve"> </v>
      </c>
      <c r="LM96" s="168" t="str">
        <f t="shared" si="133"/>
        <v xml:space="preserve"> </v>
      </c>
      <c r="LN96" s="169" t="str">
        <f>IF(LJ96=0," ",VLOOKUP(LJ96,PROTOKOL!$A:$E,5,FALSE))</f>
        <v xml:space="preserve"> </v>
      </c>
      <c r="LO96" s="205" t="str">
        <f t="shared" si="193"/>
        <v xml:space="preserve"> </v>
      </c>
      <c r="LP96" s="169">
        <f t="shared" si="178"/>
        <v>0</v>
      </c>
      <c r="LQ96" s="170" t="str">
        <f t="shared" si="179"/>
        <v xml:space="preserve"> </v>
      </c>
    </row>
    <row r="97" spans="1:329" ht="13.8">
      <c r="A97" s="166">
        <v>25</v>
      </c>
      <c r="B97" s="227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",(VLOOKUP(E97,PROTOKOL!$A$1:$E$27,2,FALSE))*F97)</f>
        <v xml:space="preserve"> </v>
      </c>
      <c r="H97" s="168" t="str">
        <f t="shared" si="104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34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",(VLOOKUP(N97,PROTOKOL!$A$1:$E$27,2,FALSE))*O97)</f>
        <v xml:space="preserve"> </v>
      </c>
      <c r="Q97" s="168" t="str">
        <f t="shared" si="105"/>
        <v xml:space="preserve"> </v>
      </c>
      <c r="R97" s="169" t="str">
        <f>IF(N97=0," ",VLOOKUP(N97,PROTOKOL!$A:$E,5,FALSE))</f>
        <v xml:space="preserve"> </v>
      </c>
      <c r="S97" s="205" t="str">
        <f t="shared" si="135"/>
        <v xml:space="preserve"> </v>
      </c>
      <c r="T97" s="169">
        <f t="shared" si="136"/>
        <v>0</v>
      </c>
      <c r="U97" s="170" t="str">
        <f t="shared" si="137"/>
        <v xml:space="preserve"> </v>
      </c>
      <c r="W97" s="166">
        <v>25</v>
      </c>
      <c r="X97" s="227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",(VLOOKUP(AA97,PROTOKOL!$A$1:$E$27,2,FALSE))*AB97)</f>
        <v xml:space="preserve"> </v>
      </c>
      <c r="AD97" s="168" t="str">
        <f t="shared" si="106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38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",(VLOOKUP(AJ97,PROTOKOL!$A$1:$E$27,2,FALSE))*AK97)</f>
        <v xml:space="preserve"> </v>
      </c>
      <c r="AM97" s="168" t="str">
        <f t="shared" si="107"/>
        <v xml:space="preserve"> </v>
      </c>
      <c r="AN97" s="169" t="str">
        <f>IF(AJ97=0," ",VLOOKUP(AJ97,PROTOKOL!$A:$E,5,FALSE))</f>
        <v xml:space="preserve"> </v>
      </c>
      <c r="AO97" s="205" t="str">
        <f t="shared" si="180"/>
        <v xml:space="preserve"> </v>
      </c>
      <c r="AP97" s="169">
        <f t="shared" si="139"/>
        <v>0</v>
      </c>
      <c r="AQ97" s="170" t="str">
        <f t="shared" si="140"/>
        <v xml:space="preserve"> </v>
      </c>
      <c r="AS97" s="166">
        <v>25</v>
      </c>
      <c r="AT97" s="227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",(VLOOKUP(AW97,PROTOKOL!$A$1:$E$27,2,FALSE))*AX97)</f>
        <v xml:space="preserve"> </v>
      </c>
      <c r="AZ97" s="168" t="str">
        <f t="shared" si="108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41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",(VLOOKUP(BF97,PROTOKOL!$A$1:$E$27,2,FALSE))*BG97)</f>
        <v xml:space="preserve"> </v>
      </c>
      <c r="BI97" s="168" t="str">
        <f t="shared" si="109"/>
        <v xml:space="preserve"> </v>
      </c>
      <c r="BJ97" s="169" t="str">
        <f>IF(BF97=0," ",VLOOKUP(BF97,PROTOKOL!$A:$E,5,FALSE))</f>
        <v xml:space="preserve"> </v>
      </c>
      <c r="BK97" s="205" t="str">
        <f t="shared" si="181"/>
        <v xml:space="preserve"> </v>
      </c>
      <c r="BL97" s="169">
        <f t="shared" si="142"/>
        <v>0</v>
      </c>
      <c r="BM97" s="170" t="str">
        <f t="shared" si="143"/>
        <v xml:space="preserve"> </v>
      </c>
      <c r="BO97" s="166">
        <v>25</v>
      </c>
      <c r="BP97" s="227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",(VLOOKUP(BS97,PROTOKOL!$A$1:$E$27,2,FALSE))*BT97)</f>
        <v xml:space="preserve"> </v>
      </c>
      <c r="BV97" s="168" t="str">
        <f t="shared" si="110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44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",(VLOOKUP(CB97,PROTOKOL!$A$1:$E$27,2,FALSE))*CC97)</f>
        <v xml:space="preserve"> </v>
      </c>
      <c r="CE97" s="168" t="str">
        <f t="shared" si="111"/>
        <v xml:space="preserve"> </v>
      </c>
      <c r="CF97" s="169" t="str">
        <f>IF(CB97=0," ",VLOOKUP(CB97,PROTOKOL!$A:$E,5,FALSE))</f>
        <v xml:space="preserve"> </v>
      </c>
      <c r="CG97" s="205" t="str">
        <f t="shared" si="182"/>
        <v xml:space="preserve"> </v>
      </c>
      <c r="CH97" s="169">
        <f t="shared" si="145"/>
        <v>0</v>
      </c>
      <c r="CI97" s="170" t="str">
        <f t="shared" si="146"/>
        <v xml:space="preserve"> </v>
      </c>
      <c r="CK97" s="166">
        <v>25</v>
      </c>
      <c r="CL97" s="227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",(VLOOKUP(CO97,PROTOKOL!$A$1:$E$27,2,FALSE))*CP97)</f>
        <v xml:space="preserve"> </v>
      </c>
      <c r="CR97" s="168" t="str">
        <f t="shared" si="112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47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",(VLOOKUP(CX97,PROTOKOL!$A$1:$E$27,2,FALSE))*CY97)</f>
        <v xml:space="preserve"> </v>
      </c>
      <c r="DA97" s="168" t="str">
        <f t="shared" si="113"/>
        <v xml:space="preserve"> </v>
      </c>
      <c r="DB97" s="169" t="str">
        <f>IF(CX97=0," ",VLOOKUP(CX97,PROTOKOL!$A:$E,5,FALSE))</f>
        <v xml:space="preserve"> </v>
      </c>
      <c r="DC97" s="205" t="str">
        <f t="shared" si="183"/>
        <v xml:space="preserve"> </v>
      </c>
      <c r="DD97" s="169">
        <f t="shared" si="148"/>
        <v>0</v>
      </c>
      <c r="DE97" s="170" t="str">
        <f t="shared" si="149"/>
        <v xml:space="preserve"> </v>
      </c>
      <c r="DG97" s="166">
        <v>25</v>
      </c>
      <c r="DH97" s="227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",(VLOOKUP(DK97,PROTOKOL!$A$1:$E$27,2,FALSE))*DL97)</f>
        <v xml:space="preserve"> </v>
      </c>
      <c r="DN97" s="168" t="str">
        <f t="shared" si="114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50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",(VLOOKUP(DT97,PROTOKOL!$A$1:$E$27,2,FALSE))*DU97)</f>
        <v xml:space="preserve"> </v>
      </c>
      <c r="DW97" s="168" t="str">
        <f t="shared" si="115"/>
        <v xml:space="preserve"> </v>
      </c>
      <c r="DX97" s="169" t="str">
        <f>IF(DT97=0," ",VLOOKUP(DT97,PROTOKOL!$A:$E,5,FALSE))</f>
        <v xml:space="preserve"> </v>
      </c>
      <c r="DY97" s="205" t="str">
        <f t="shared" si="184"/>
        <v xml:space="preserve"> </v>
      </c>
      <c r="DZ97" s="169">
        <f t="shared" si="151"/>
        <v>0</v>
      </c>
      <c r="EA97" s="170" t="str">
        <f t="shared" si="152"/>
        <v xml:space="preserve"> </v>
      </c>
      <c r="EC97" s="166">
        <v>25</v>
      </c>
      <c r="ED97" s="227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",(VLOOKUP(EG97,PROTOKOL!$A$1:$E$27,2,FALSE))*EH97)</f>
        <v xml:space="preserve"> </v>
      </c>
      <c r="EJ97" s="168" t="str">
        <f t="shared" si="116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53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",(VLOOKUP(EP97,PROTOKOL!$A$1:$E$27,2,FALSE))*EQ97)</f>
        <v xml:space="preserve"> </v>
      </c>
      <c r="ES97" s="168" t="str">
        <f t="shared" si="117"/>
        <v xml:space="preserve"> </v>
      </c>
      <c r="ET97" s="169" t="str">
        <f>IF(EP97=0," ",VLOOKUP(EP97,PROTOKOL!$A:$E,5,FALSE))</f>
        <v xml:space="preserve"> </v>
      </c>
      <c r="EU97" s="205" t="str">
        <f t="shared" si="185"/>
        <v xml:space="preserve"> </v>
      </c>
      <c r="EV97" s="169">
        <f t="shared" si="154"/>
        <v>0</v>
      </c>
      <c r="EW97" s="170" t="str">
        <f t="shared" si="155"/>
        <v xml:space="preserve"> </v>
      </c>
      <c r="EY97" s="166">
        <v>25</v>
      </c>
      <c r="EZ97" s="227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",(VLOOKUP(FC97,PROTOKOL!$A$1:$E$27,2,FALSE))*FD97)</f>
        <v xml:space="preserve"> </v>
      </c>
      <c r="FF97" s="168" t="str">
        <f t="shared" si="118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156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",(VLOOKUP(FL97,PROTOKOL!$A$1:$E$27,2,FALSE))*FM97)</f>
        <v xml:space="preserve"> </v>
      </c>
      <c r="FO97" s="168" t="str">
        <f t="shared" si="119"/>
        <v xml:space="preserve"> </v>
      </c>
      <c r="FP97" s="169" t="str">
        <f>IF(FL97=0," ",VLOOKUP(FL97,PROTOKOL!$A:$E,5,FALSE))</f>
        <v xml:space="preserve"> </v>
      </c>
      <c r="FQ97" s="205" t="str">
        <f t="shared" si="186"/>
        <v xml:space="preserve"> </v>
      </c>
      <c r="FR97" s="169">
        <f t="shared" si="157"/>
        <v>0</v>
      </c>
      <c r="FS97" s="170" t="str">
        <f t="shared" si="158"/>
        <v xml:space="preserve"> </v>
      </c>
      <c r="FU97" s="166">
        <v>25</v>
      </c>
      <c r="FV97" s="227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",(VLOOKUP(FY97,PROTOKOL!$A$1:$E$27,2,FALSE))*FZ97)</f>
        <v xml:space="preserve"> </v>
      </c>
      <c r="GB97" s="168" t="str">
        <f t="shared" si="120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159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",(VLOOKUP(GH97,PROTOKOL!$A$1:$E$27,2,FALSE))*GI97)</f>
        <v xml:space="preserve"> </v>
      </c>
      <c r="GK97" s="168" t="str">
        <f t="shared" si="121"/>
        <v xml:space="preserve"> </v>
      </c>
      <c r="GL97" s="169" t="str">
        <f>IF(GH97=0," ",VLOOKUP(GH97,PROTOKOL!$A:$E,5,FALSE))</f>
        <v xml:space="preserve"> </v>
      </c>
      <c r="GM97" s="205" t="str">
        <f t="shared" si="187"/>
        <v xml:space="preserve"> </v>
      </c>
      <c r="GN97" s="169">
        <f t="shared" si="160"/>
        <v>0</v>
      </c>
      <c r="GO97" s="170" t="str">
        <f t="shared" si="161"/>
        <v xml:space="preserve"> </v>
      </c>
      <c r="GQ97" s="166">
        <v>25</v>
      </c>
      <c r="GR97" s="227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",(VLOOKUP(GU97,PROTOKOL!$A$1:$E$27,2,FALSE))*GV97)</f>
        <v xml:space="preserve"> </v>
      </c>
      <c r="GX97" s="168" t="str">
        <f t="shared" si="122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162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",(VLOOKUP(HD97,PROTOKOL!$A$1:$E$27,2,FALSE))*HE97)</f>
        <v xml:space="preserve"> </v>
      </c>
      <c r="HG97" s="168" t="str">
        <f t="shared" si="123"/>
        <v xml:space="preserve"> </v>
      </c>
      <c r="HH97" s="169" t="str">
        <f>IF(HD97=0," ",VLOOKUP(HD97,PROTOKOL!$A:$E,5,FALSE))</f>
        <v xml:space="preserve"> </v>
      </c>
      <c r="HI97" s="205" t="str">
        <f t="shared" si="188"/>
        <v xml:space="preserve"> </v>
      </c>
      <c r="HJ97" s="169">
        <f t="shared" si="163"/>
        <v>0</v>
      </c>
      <c r="HK97" s="170" t="str">
        <f t="shared" si="164"/>
        <v xml:space="preserve"> </v>
      </c>
      <c r="HM97" s="166">
        <v>25</v>
      </c>
      <c r="HN97" s="227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",(VLOOKUP(HQ97,PROTOKOL!$A$1:$E$27,2,FALSE))*HR97)</f>
        <v xml:space="preserve"> </v>
      </c>
      <c r="HT97" s="168" t="str">
        <f t="shared" si="124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165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",(VLOOKUP(HZ97,PROTOKOL!$A$1:$E$27,2,FALSE))*IA97)</f>
        <v xml:space="preserve"> </v>
      </c>
      <c r="IC97" s="168" t="str">
        <f t="shared" si="125"/>
        <v xml:space="preserve"> </v>
      </c>
      <c r="ID97" s="169" t="str">
        <f>IF(HZ97=0," ",VLOOKUP(HZ97,PROTOKOL!$A:$E,5,FALSE))</f>
        <v xml:space="preserve"> </v>
      </c>
      <c r="IE97" s="205" t="str">
        <f t="shared" si="189"/>
        <v xml:space="preserve"> </v>
      </c>
      <c r="IF97" s="169">
        <f t="shared" si="166"/>
        <v>0</v>
      </c>
      <c r="IG97" s="170" t="str">
        <f t="shared" si="167"/>
        <v xml:space="preserve"> </v>
      </c>
      <c r="II97" s="166">
        <v>25</v>
      </c>
      <c r="IJ97" s="227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",(VLOOKUP(IM97,PROTOKOL!$A$1:$E$27,2,FALSE))*IN97)</f>
        <v xml:space="preserve"> </v>
      </c>
      <c r="IP97" s="168" t="str">
        <f t="shared" si="126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168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",(VLOOKUP(IV97,PROTOKOL!$A$1:$E$27,2,FALSE))*IW97)</f>
        <v xml:space="preserve"> </v>
      </c>
      <c r="IY97" s="168" t="str">
        <f t="shared" si="127"/>
        <v xml:space="preserve"> </v>
      </c>
      <c r="IZ97" s="169" t="str">
        <f>IF(IV97=0," ",VLOOKUP(IV97,PROTOKOL!$A:$E,5,FALSE))</f>
        <v xml:space="preserve"> </v>
      </c>
      <c r="JA97" s="205" t="str">
        <f t="shared" si="190"/>
        <v xml:space="preserve"> </v>
      </c>
      <c r="JB97" s="169">
        <f t="shared" si="169"/>
        <v>0</v>
      </c>
      <c r="JC97" s="170" t="str">
        <f t="shared" si="170"/>
        <v xml:space="preserve"> </v>
      </c>
      <c r="JE97" s="166">
        <v>25</v>
      </c>
      <c r="JF97" s="227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",(VLOOKUP(JI97,PROTOKOL!$A$1:$E$27,2,FALSE))*JJ97)</f>
        <v xml:space="preserve"> </v>
      </c>
      <c r="JL97" s="168" t="str">
        <f t="shared" si="128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171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",(VLOOKUP(JR97,PROTOKOL!$A$1:$E$27,2,FALSE))*JS97)</f>
        <v xml:space="preserve"> </v>
      </c>
      <c r="JU97" s="168" t="str">
        <f t="shared" si="129"/>
        <v xml:space="preserve"> </v>
      </c>
      <c r="JV97" s="169" t="str">
        <f>IF(JR97=0," ",VLOOKUP(JR97,PROTOKOL!$A:$E,5,FALSE))</f>
        <v xml:space="preserve"> </v>
      </c>
      <c r="JW97" s="205" t="str">
        <f t="shared" si="191"/>
        <v xml:space="preserve"> </v>
      </c>
      <c r="JX97" s="169">
        <f t="shared" si="172"/>
        <v>0</v>
      </c>
      <c r="JY97" s="170" t="str">
        <f t="shared" si="173"/>
        <v xml:space="preserve"> </v>
      </c>
      <c r="KA97" s="166">
        <v>25</v>
      </c>
      <c r="KB97" s="227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",(VLOOKUP(KE97,PROTOKOL!$A$1:$E$27,2,FALSE))*KF97)</f>
        <v xml:space="preserve"> </v>
      </c>
      <c r="KH97" s="168" t="str">
        <f t="shared" si="130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174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",(VLOOKUP(KN97,PROTOKOL!$A$1:$E$27,2,FALSE))*KO97)</f>
        <v xml:space="preserve"> </v>
      </c>
      <c r="KQ97" s="168" t="str">
        <f t="shared" si="131"/>
        <v xml:space="preserve"> </v>
      </c>
      <c r="KR97" s="169" t="str">
        <f>IF(KN97=0," ",VLOOKUP(KN97,PROTOKOL!$A:$E,5,FALSE))</f>
        <v xml:space="preserve"> </v>
      </c>
      <c r="KS97" s="205" t="str">
        <f t="shared" si="192"/>
        <v xml:space="preserve"> </v>
      </c>
      <c r="KT97" s="169">
        <f t="shared" si="175"/>
        <v>0</v>
      </c>
      <c r="KU97" s="170" t="str">
        <f t="shared" si="176"/>
        <v xml:space="preserve"> </v>
      </c>
      <c r="KW97" s="166">
        <v>25</v>
      </c>
      <c r="KX97" s="227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",(VLOOKUP(LA97,PROTOKOL!$A$1:$E$27,2,FALSE))*LB97)</f>
        <v xml:space="preserve"> </v>
      </c>
      <c r="LD97" s="168" t="str">
        <f t="shared" si="132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177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",(VLOOKUP(LJ97,PROTOKOL!$A$1:$E$27,2,FALSE))*LK97)</f>
        <v xml:space="preserve"> </v>
      </c>
      <c r="LM97" s="168" t="str">
        <f t="shared" si="133"/>
        <v xml:space="preserve"> </v>
      </c>
      <c r="LN97" s="169" t="str">
        <f>IF(LJ97=0," ",VLOOKUP(LJ97,PROTOKOL!$A:$E,5,FALSE))</f>
        <v xml:space="preserve"> </v>
      </c>
      <c r="LO97" s="205" t="str">
        <f t="shared" si="193"/>
        <v xml:space="preserve"> </v>
      </c>
      <c r="LP97" s="169">
        <f t="shared" si="178"/>
        <v>0</v>
      </c>
      <c r="LQ97" s="170" t="str">
        <f t="shared" si="179"/>
        <v xml:space="preserve"> </v>
      </c>
    </row>
    <row r="98" spans="1:329" ht="13.8">
      <c r="A98" s="166">
        <v>26</v>
      </c>
      <c r="B98" s="225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",(VLOOKUP(E98,PROTOKOL!$A$1:$E$27,2,FALSE))*F98)</f>
        <v xml:space="preserve"> </v>
      </c>
      <c r="H98" s="168" t="str">
        <f t="shared" si="104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34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",(VLOOKUP(N98,PROTOKOL!$A$1:$E$27,2,FALSE))*O98)</f>
        <v xml:space="preserve"> </v>
      </c>
      <c r="Q98" s="168" t="str">
        <f t="shared" si="105"/>
        <v xml:space="preserve"> </v>
      </c>
      <c r="R98" s="169" t="str">
        <f>IF(N98=0," ",VLOOKUP(N98,PROTOKOL!$A:$E,5,FALSE))</f>
        <v xml:space="preserve"> </v>
      </c>
      <c r="S98" s="205" t="str">
        <f t="shared" si="135"/>
        <v xml:space="preserve"> </v>
      </c>
      <c r="T98" s="169">
        <f t="shared" si="136"/>
        <v>0</v>
      </c>
      <c r="U98" s="170" t="str">
        <f t="shared" si="137"/>
        <v xml:space="preserve"> </v>
      </c>
      <c r="W98" s="166">
        <v>26</v>
      </c>
      <c r="X98" s="225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",(VLOOKUP(AA98,PROTOKOL!$A$1:$E$27,2,FALSE))*AB98)</f>
        <v xml:space="preserve"> </v>
      </c>
      <c r="AD98" s="168" t="str">
        <f t="shared" si="106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38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",(VLOOKUP(AJ98,PROTOKOL!$A$1:$E$27,2,FALSE))*AK98)</f>
        <v xml:space="preserve"> </v>
      </c>
      <c r="AM98" s="168" t="str">
        <f t="shared" si="107"/>
        <v xml:space="preserve"> </v>
      </c>
      <c r="AN98" s="169" t="str">
        <f>IF(AJ98=0," ",VLOOKUP(AJ98,PROTOKOL!$A:$E,5,FALSE))</f>
        <v xml:space="preserve"> </v>
      </c>
      <c r="AO98" s="205" t="str">
        <f t="shared" si="180"/>
        <v xml:space="preserve"> </v>
      </c>
      <c r="AP98" s="169">
        <f t="shared" si="139"/>
        <v>0</v>
      </c>
      <c r="AQ98" s="170" t="str">
        <f t="shared" si="140"/>
        <v xml:space="preserve"> </v>
      </c>
      <c r="AS98" s="166">
        <v>26</v>
      </c>
      <c r="AT98" s="225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",(VLOOKUP(AW98,PROTOKOL!$A$1:$E$27,2,FALSE))*AX98)</f>
        <v xml:space="preserve"> </v>
      </c>
      <c r="AZ98" s="168" t="str">
        <f t="shared" si="108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41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",(VLOOKUP(BF98,PROTOKOL!$A$1:$E$27,2,FALSE))*BG98)</f>
        <v xml:space="preserve"> </v>
      </c>
      <c r="BI98" s="168" t="str">
        <f t="shared" si="109"/>
        <v xml:space="preserve"> </v>
      </c>
      <c r="BJ98" s="169" t="str">
        <f>IF(BF98=0," ",VLOOKUP(BF98,PROTOKOL!$A:$E,5,FALSE))</f>
        <v xml:space="preserve"> </v>
      </c>
      <c r="BK98" s="205" t="str">
        <f t="shared" si="181"/>
        <v xml:space="preserve"> </v>
      </c>
      <c r="BL98" s="169">
        <f t="shared" si="142"/>
        <v>0</v>
      </c>
      <c r="BM98" s="170" t="str">
        <f t="shared" si="143"/>
        <v xml:space="preserve"> </v>
      </c>
      <c r="BO98" s="166">
        <v>26</v>
      </c>
      <c r="BP98" s="225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",(VLOOKUP(BS98,PROTOKOL!$A$1:$E$27,2,FALSE))*BT98)</f>
        <v xml:space="preserve"> </v>
      </c>
      <c r="BV98" s="168" t="str">
        <f t="shared" si="110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44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",(VLOOKUP(CB98,PROTOKOL!$A$1:$E$27,2,FALSE))*CC98)</f>
        <v xml:space="preserve"> </v>
      </c>
      <c r="CE98" s="168" t="str">
        <f t="shared" si="111"/>
        <v xml:space="preserve"> </v>
      </c>
      <c r="CF98" s="169" t="str">
        <f>IF(CB98=0," ",VLOOKUP(CB98,PROTOKOL!$A:$E,5,FALSE))</f>
        <v xml:space="preserve"> </v>
      </c>
      <c r="CG98" s="205" t="str">
        <f t="shared" si="182"/>
        <v xml:space="preserve"> </v>
      </c>
      <c r="CH98" s="169">
        <f t="shared" si="145"/>
        <v>0</v>
      </c>
      <c r="CI98" s="170" t="str">
        <f t="shared" si="146"/>
        <v xml:space="preserve"> </v>
      </c>
      <c r="CK98" s="166">
        <v>26</v>
      </c>
      <c r="CL98" s="225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",(VLOOKUP(CO98,PROTOKOL!$A$1:$E$27,2,FALSE))*CP98)</f>
        <v xml:space="preserve"> </v>
      </c>
      <c r="CR98" s="168" t="str">
        <f t="shared" si="112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47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",(VLOOKUP(CX98,PROTOKOL!$A$1:$E$27,2,FALSE))*CY98)</f>
        <v xml:space="preserve"> </v>
      </c>
      <c r="DA98" s="168" t="str">
        <f t="shared" si="113"/>
        <v xml:space="preserve"> </v>
      </c>
      <c r="DB98" s="169" t="str">
        <f>IF(CX98=0," ",VLOOKUP(CX98,PROTOKOL!$A:$E,5,FALSE))</f>
        <v xml:space="preserve"> </v>
      </c>
      <c r="DC98" s="205" t="str">
        <f t="shared" si="183"/>
        <v xml:space="preserve"> </v>
      </c>
      <c r="DD98" s="169">
        <f t="shared" si="148"/>
        <v>0</v>
      </c>
      <c r="DE98" s="170" t="str">
        <f t="shared" si="149"/>
        <v xml:space="preserve"> </v>
      </c>
      <c r="DG98" s="166">
        <v>26</v>
      </c>
      <c r="DH98" s="225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",(VLOOKUP(DK98,PROTOKOL!$A$1:$E$27,2,FALSE))*DL98)</f>
        <v xml:space="preserve"> </v>
      </c>
      <c r="DN98" s="168" t="str">
        <f t="shared" si="114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50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",(VLOOKUP(DT98,PROTOKOL!$A$1:$E$27,2,FALSE))*DU98)</f>
        <v xml:space="preserve"> </v>
      </c>
      <c r="DW98" s="168" t="str">
        <f t="shared" si="115"/>
        <v xml:space="preserve"> </v>
      </c>
      <c r="DX98" s="169" t="str">
        <f>IF(DT98=0," ",VLOOKUP(DT98,PROTOKOL!$A:$E,5,FALSE))</f>
        <v xml:space="preserve"> </v>
      </c>
      <c r="DY98" s="205" t="str">
        <f t="shared" si="184"/>
        <v xml:space="preserve"> </v>
      </c>
      <c r="DZ98" s="169">
        <f t="shared" si="151"/>
        <v>0</v>
      </c>
      <c r="EA98" s="170" t="str">
        <f t="shared" si="152"/>
        <v xml:space="preserve"> </v>
      </c>
      <c r="EC98" s="166">
        <v>26</v>
      </c>
      <c r="ED98" s="225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",(VLOOKUP(EG98,PROTOKOL!$A$1:$E$27,2,FALSE))*EH98)</f>
        <v xml:space="preserve"> </v>
      </c>
      <c r="EJ98" s="168" t="str">
        <f t="shared" si="116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53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",(VLOOKUP(EP98,PROTOKOL!$A$1:$E$27,2,FALSE))*EQ98)</f>
        <v xml:space="preserve"> </v>
      </c>
      <c r="ES98" s="168" t="str">
        <f t="shared" si="117"/>
        <v xml:space="preserve"> </v>
      </c>
      <c r="ET98" s="169" t="str">
        <f>IF(EP98=0," ",VLOOKUP(EP98,PROTOKOL!$A:$E,5,FALSE))</f>
        <v xml:space="preserve"> </v>
      </c>
      <c r="EU98" s="205" t="str">
        <f t="shared" si="185"/>
        <v xml:space="preserve"> </v>
      </c>
      <c r="EV98" s="169">
        <f t="shared" si="154"/>
        <v>0</v>
      </c>
      <c r="EW98" s="170" t="str">
        <f t="shared" si="155"/>
        <v xml:space="preserve"> </v>
      </c>
      <c r="EY98" s="166">
        <v>26</v>
      </c>
      <c r="EZ98" s="225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",(VLOOKUP(FC98,PROTOKOL!$A$1:$E$27,2,FALSE))*FD98)</f>
        <v xml:space="preserve"> </v>
      </c>
      <c r="FF98" s="168" t="str">
        <f t="shared" si="118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156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",(VLOOKUP(FL98,PROTOKOL!$A$1:$E$27,2,FALSE))*FM98)</f>
        <v xml:space="preserve"> </v>
      </c>
      <c r="FO98" s="168" t="str">
        <f t="shared" si="119"/>
        <v xml:space="preserve"> </v>
      </c>
      <c r="FP98" s="169" t="str">
        <f>IF(FL98=0," ",VLOOKUP(FL98,PROTOKOL!$A:$E,5,FALSE))</f>
        <v xml:space="preserve"> </v>
      </c>
      <c r="FQ98" s="205" t="str">
        <f t="shared" si="186"/>
        <v xml:space="preserve"> </v>
      </c>
      <c r="FR98" s="169">
        <f t="shared" si="157"/>
        <v>0</v>
      </c>
      <c r="FS98" s="170" t="str">
        <f t="shared" si="158"/>
        <v xml:space="preserve"> </v>
      </c>
      <c r="FU98" s="166">
        <v>26</v>
      </c>
      <c r="FV98" s="225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",(VLOOKUP(FY98,PROTOKOL!$A$1:$E$27,2,FALSE))*FZ98)</f>
        <v xml:space="preserve"> </v>
      </c>
      <c r="GB98" s="168" t="str">
        <f t="shared" si="120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159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",(VLOOKUP(GH98,PROTOKOL!$A$1:$E$27,2,FALSE))*GI98)</f>
        <v xml:space="preserve"> </v>
      </c>
      <c r="GK98" s="168" t="str">
        <f t="shared" si="121"/>
        <v xml:space="preserve"> </v>
      </c>
      <c r="GL98" s="169" t="str">
        <f>IF(GH98=0," ",VLOOKUP(GH98,PROTOKOL!$A:$E,5,FALSE))</f>
        <v xml:space="preserve"> </v>
      </c>
      <c r="GM98" s="205" t="str">
        <f t="shared" si="187"/>
        <v xml:space="preserve"> </v>
      </c>
      <c r="GN98" s="169">
        <f t="shared" si="160"/>
        <v>0</v>
      </c>
      <c r="GO98" s="170" t="str">
        <f t="shared" si="161"/>
        <v xml:space="preserve"> </v>
      </c>
      <c r="GQ98" s="166">
        <v>26</v>
      </c>
      <c r="GR98" s="225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",(VLOOKUP(GU98,PROTOKOL!$A$1:$E$27,2,FALSE))*GV98)</f>
        <v xml:space="preserve"> </v>
      </c>
      <c r="GX98" s="168" t="str">
        <f t="shared" si="122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162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",(VLOOKUP(HD98,PROTOKOL!$A$1:$E$27,2,FALSE))*HE98)</f>
        <v xml:space="preserve"> </v>
      </c>
      <c r="HG98" s="168" t="str">
        <f t="shared" si="123"/>
        <v xml:space="preserve"> </v>
      </c>
      <c r="HH98" s="169" t="str">
        <f>IF(HD98=0," ",VLOOKUP(HD98,PROTOKOL!$A:$E,5,FALSE))</f>
        <v xml:space="preserve"> </v>
      </c>
      <c r="HI98" s="205" t="str">
        <f t="shared" si="188"/>
        <v xml:space="preserve"> </v>
      </c>
      <c r="HJ98" s="169">
        <f t="shared" si="163"/>
        <v>0</v>
      </c>
      <c r="HK98" s="170" t="str">
        <f t="shared" si="164"/>
        <v xml:space="preserve"> </v>
      </c>
      <c r="HM98" s="166">
        <v>26</v>
      </c>
      <c r="HN98" s="225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",(VLOOKUP(HQ98,PROTOKOL!$A$1:$E$27,2,FALSE))*HR98)</f>
        <v xml:space="preserve"> </v>
      </c>
      <c r="HT98" s="168" t="str">
        <f t="shared" si="124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165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",(VLOOKUP(HZ98,PROTOKOL!$A$1:$E$27,2,FALSE))*IA98)</f>
        <v xml:space="preserve"> </v>
      </c>
      <c r="IC98" s="168" t="str">
        <f t="shared" si="125"/>
        <v xml:space="preserve"> </v>
      </c>
      <c r="ID98" s="169" t="str">
        <f>IF(HZ98=0," ",VLOOKUP(HZ98,PROTOKOL!$A:$E,5,FALSE))</f>
        <v xml:space="preserve"> </v>
      </c>
      <c r="IE98" s="205" t="str">
        <f t="shared" si="189"/>
        <v xml:space="preserve"> </v>
      </c>
      <c r="IF98" s="169">
        <f t="shared" si="166"/>
        <v>0</v>
      </c>
      <c r="IG98" s="170" t="str">
        <f t="shared" si="167"/>
        <v xml:space="preserve"> </v>
      </c>
      <c r="II98" s="166">
        <v>26</v>
      </c>
      <c r="IJ98" s="225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",(VLOOKUP(IM98,PROTOKOL!$A$1:$E$27,2,FALSE))*IN98)</f>
        <v xml:space="preserve"> </v>
      </c>
      <c r="IP98" s="168" t="str">
        <f t="shared" si="126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168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",(VLOOKUP(IV98,PROTOKOL!$A$1:$E$27,2,FALSE))*IW98)</f>
        <v xml:space="preserve"> </v>
      </c>
      <c r="IY98" s="168" t="str">
        <f t="shared" si="127"/>
        <v xml:space="preserve"> </v>
      </c>
      <c r="IZ98" s="169" t="str">
        <f>IF(IV98=0," ",VLOOKUP(IV98,PROTOKOL!$A:$E,5,FALSE))</f>
        <v xml:space="preserve"> </v>
      </c>
      <c r="JA98" s="205" t="str">
        <f t="shared" si="190"/>
        <v xml:space="preserve"> </v>
      </c>
      <c r="JB98" s="169">
        <f t="shared" si="169"/>
        <v>0</v>
      </c>
      <c r="JC98" s="170" t="str">
        <f t="shared" si="170"/>
        <v xml:space="preserve"> </v>
      </c>
      <c r="JE98" s="166">
        <v>26</v>
      </c>
      <c r="JF98" s="225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",(VLOOKUP(JI98,PROTOKOL!$A$1:$E$27,2,FALSE))*JJ98)</f>
        <v xml:space="preserve"> </v>
      </c>
      <c r="JL98" s="168" t="str">
        <f t="shared" si="128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171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",(VLOOKUP(JR98,PROTOKOL!$A$1:$E$27,2,FALSE))*JS98)</f>
        <v xml:space="preserve"> </v>
      </c>
      <c r="JU98" s="168" t="str">
        <f t="shared" si="129"/>
        <v xml:space="preserve"> </v>
      </c>
      <c r="JV98" s="169" t="str">
        <f>IF(JR98=0," ",VLOOKUP(JR98,PROTOKOL!$A:$E,5,FALSE))</f>
        <v xml:space="preserve"> </v>
      </c>
      <c r="JW98" s="205" t="str">
        <f t="shared" si="191"/>
        <v xml:space="preserve"> </v>
      </c>
      <c r="JX98" s="169">
        <f t="shared" si="172"/>
        <v>0</v>
      </c>
      <c r="JY98" s="170" t="str">
        <f t="shared" si="173"/>
        <v xml:space="preserve"> </v>
      </c>
      <c r="KA98" s="166">
        <v>26</v>
      </c>
      <c r="KB98" s="225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",(VLOOKUP(KE98,PROTOKOL!$A$1:$E$27,2,FALSE))*KF98)</f>
        <v xml:space="preserve"> </v>
      </c>
      <c r="KH98" s="168" t="str">
        <f t="shared" si="130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174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",(VLOOKUP(KN98,PROTOKOL!$A$1:$E$27,2,FALSE))*KO98)</f>
        <v xml:space="preserve"> </v>
      </c>
      <c r="KQ98" s="168" t="str">
        <f t="shared" si="131"/>
        <v xml:space="preserve"> </v>
      </c>
      <c r="KR98" s="169" t="str">
        <f>IF(KN98=0," ",VLOOKUP(KN98,PROTOKOL!$A:$E,5,FALSE))</f>
        <v xml:space="preserve"> </v>
      </c>
      <c r="KS98" s="205" t="str">
        <f t="shared" si="192"/>
        <v xml:space="preserve"> </v>
      </c>
      <c r="KT98" s="169">
        <f t="shared" si="175"/>
        <v>0</v>
      </c>
      <c r="KU98" s="170" t="str">
        <f t="shared" si="176"/>
        <v xml:space="preserve"> </v>
      </c>
      <c r="KW98" s="166">
        <v>26</v>
      </c>
      <c r="KX98" s="225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",(VLOOKUP(LA98,PROTOKOL!$A$1:$E$27,2,FALSE))*LB98)</f>
        <v xml:space="preserve"> </v>
      </c>
      <c r="LD98" s="168" t="str">
        <f t="shared" si="132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177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",(VLOOKUP(LJ98,PROTOKOL!$A$1:$E$27,2,FALSE))*LK98)</f>
        <v xml:space="preserve"> </v>
      </c>
      <c r="LM98" s="168" t="str">
        <f t="shared" si="133"/>
        <v xml:space="preserve"> </v>
      </c>
      <c r="LN98" s="169" t="str">
        <f>IF(LJ98=0," ",VLOOKUP(LJ98,PROTOKOL!$A:$E,5,FALSE))</f>
        <v xml:space="preserve"> </v>
      </c>
      <c r="LO98" s="205" t="str">
        <f t="shared" si="193"/>
        <v xml:space="preserve"> </v>
      </c>
      <c r="LP98" s="169">
        <f t="shared" si="178"/>
        <v>0</v>
      </c>
      <c r="LQ98" s="170" t="str">
        <f t="shared" si="179"/>
        <v xml:space="preserve"> </v>
      </c>
    </row>
    <row r="99" spans="1:329" ht="13.8">
      <c r="A99" s="166">
        <v>26</v>
      </c>
      <c r="B99" s="226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",(VLOOKUP(E99,PROTOKOL!$A$1:$E$27,2,FALSE))*F99)</f>
        <v xml:space="preserve"> </v>
      </c>
      <c r="H99" s="168" t="str">
        <f t="shared" si="104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34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",(VLOOKUP(N99,PROTOKOL!$A$1:$E$27,2,FALSE))*O99)</f>
        <v xml:space="preserve"> </v>
      </c>
      <c r="Q99" s="168" t="str">
        <f t="shared" si="105"/>
        <v xml:space="preserve"> </v>
      </c>
      <c r="R99" s="169" t="str">
        <f>IF(N99=0," ",VLOOKUP(N99,PROTOKOL!$A:$E,5,FALSE))</f>
        <v xml:space="preserve"> </v>
      </c>
      <c r="S99" s="205" t="str">
        <f t="shared" si="135"/>
        <v xml:space="preserve"> </v>
      </c>
      <c r="T99" s="169">
        <f t="shared" si="136"/>
        <v>0</v>
      </c>
      <c r="U99" s="170" t="str">
        <f t="shared" si="137"/>
        <v xml:space="preserve"> </v>
      </c>
      <c r="W99" s="166">
        <v>26</v>
      </c>
      <c r="X99" s="226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",(VLOOKUP(AA99,PROTOKOL!$A$1:$E$27,2,FALSE))*AB99)</f>
        <v xml:space="preserve"> </v>
      </c>
      <c r="AD99" s="168" t="str">
        <f t="shared" si="106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38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",(VLOOKUP(AJ99,PROTOKOL!$A$1:$E$27,2,FALSE))*AK99)</f>
        <v xml:space="preserve"> </v>
      </c>
      <c r="AM99" s="168" t="str">
        <f t="shared" si="107"/>
        <v xml:space="preserve"> </v>
      </c>
      <c r="AN99" s="169" t="str">
        <f>IF(AJ99=0," ",VLOOKUP(AJ99,PROTOKOL!$A:$E,5,FALSE))</f>
        <v xml:space="preserve"> </v>
      </c>
      <c r="AO99" s="205" t="str">
        <f t="shared" si="180"/>
        <v xml:space="preserve"> </v>
      </c>
      <c r="AP99" s="169">
        <f t="shared" si="139"/>
        <v>0</v>
      </c>
      <c r="AQ99" s="170" t="str">
        <f t="shared" si="140"/>
        <v xml:space="preserve"> </v>
      </c>
      <c r="AS99" s="166">
        <v>26</v>
      </c>
      <c r="AT99" s="226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",(VLOOKUP(AW99,PROTOKOL!$A$1:$E$27,2,FALSE))*AX99)</f>
        <v xml:space="preserve"> </v>
      </c>
      <c r="AZ99" s="168" t="str">
        <f t="shared" si="108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41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",(VLOOKUP(BF99,PROTOKOL!$A$1:$E$27,2,FALSE))*BG99)</f>
        <v xml:space="preserve"> </v>
      </c>
      <c r="BI99" s="168" t="str">
        <f t="shared" si="109"/>
        <v xml:space="preserve"> </v>
      </c>
      <c r="BJ99" s="169" t="str">
        <f>IF(BF99=0," ",VLOOKUP(BF99,PROTOKOL!$A:$E,5,FALSE))</f>
        <v xml:space="preserve"> </v>
      </c>
      <c r="BK99" s="205" t="str">
        <f t="shared" si="181"/>
        <v xml:space="preserve"> </v>
      </c>
      <c r="BL99" s="169">
        <f t="shared" si="142"/>
        <v>0</v>
      </c>
      <c r="BM99" s="170" t="str">
        <f t="shared" si="143"/>
        <v xml:space="preserve"> </v>
      </c>
      <c r="BO99" s="166">
        <v>26</v>
      </c>
      <c r="BP99" s="226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",(VLOOKUP(BS99,PROTOKOL!$A$1:$E$27,2,FALSE))*BT99)</f>
        <v xml:space="preserve"> </v>
      </c>
      <c r="BV99" s="168" t="str">
        <f t="shared" si="110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44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",(VLOOKUP(CB99,PROTOKOL!$A$1:$E$27,2,FALSE))*CC99)</f>
        <v xml:space="preserve"> </v>
      </c>
      <c r="CE99" s="168" t="str">
        <f t="shared" si="111"/>
        <v xml:space="preserve"> </v>
      </c>
      <c r="CF99" s="169" t="str">
        <f>IF(CB99=0," ",VLOOKUP(CB99,PROTOKOL!$A:$E,5,FALSE))</f>
        <v xml:space="preserve"> </v>
      </c>
      <c r="CG99" s="205" t="str">
        <f t="shared" si="182"/>
        <v xml:space="preserve"> </v>
      </c>
      <c r="CH99" s="169">
        <f t="shared" si="145"/>
        <v>0</v>
      </c>
      <c r="CI99" s="170" t="str">
        <f t="shared" si="146"/>
        <v xml:space="preserve"> </v>
      </c>
      <c r="CK99" s="166">
        <v>26</v>
      </c>
      <c r="CL99" s="226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",(VLOOKUP(CO99,PROTOKOL!$A$1:$E$27,2,FALSE))*CP99)</f>
        <v xml:space="preserve"> </v>
      </c>
      <c r="CR99" s="168" t="str">
        <f t="shared" si="112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47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",(VLOOKUP(CX99,PROTOKOL!$A$1:$E$27,2,FALSE))*CY99)</f>
        <v xml:space="preserve"> </v>
      </c>
      <c r="DA99" s="168" t="str">
        <f t="shared" si="113"/>
        <v xml:space="preserve"> </v>
      </c>
      <c r="DB99" s="169" t="str">
        <f>IF(CX99=0," ",VLOOKUP(CX99,PROTOKOL!$A:$E,5,FALSE))</f>
        <v xml:space="preserve"> </v>
      </c>
      <c r="DC99" s="205" t="str">
        <f t="shared" si="183"/>
        <v xml:space="preserve"> </v>
      </c>
      <c r="DD99" s="169">
        <f t="shared" si="148"/>
        <v>0</v>
      </c>
      <c r="DE99" s="170" t="str">
        <f t="shared" si="149"/>
        <v xml:space="preserve"> </v>
      </c>
      <c r="DG99" s="166">
        <v>26</v>
      </c>
      <c r="DH99" s="226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",(VLOOKUP(DK99,PROTOKOL!$A$1:$E$27,2,FALSE))*DL99)</f>
        <v xml:space="preserve"> </v>
      </c>
      <c r="DN99" s="168" t="str">
        <f t="shared" si="114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50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",(VLOOKUP(DT99,PROTOKOL!$A$1:$E$27,2,FALSE))*DU99)</f>
        <v xml:space="preserve"> </v>
      </c>
      <c r="DW99" s="168" t="str">
        <f t="shared" si="115"/>
        <v xml:space="preserve"> </v>
      </c>
      <c r="DX99" s="169" t="str">
        <f>IF(DT99=0," ",VLOOKUP(DT99,PROTOKOL!$A:$E,5,FALSE))</f>
        <v xml:space="preserve"> </v>
      </c>
      <c r="DY99" s="205" t="str">
        <f t="shared" si="184"/>
        <v xml:space="preserve"> </v>
      </c>
      <c r="DZ99" s="169">
        <f t="shared" si="151"/>
        <v>0</v>
      </c>
      <c r="EA99" s="170" t="str">
        <f t="shared" si="152"/>
        <v xml:space="preserve"> </v>
      </c>
      <c r="EC99" s="166">
        <v>26</v>
      </c>
      <c r="ED99" s="226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",(VLOOKUP(EG99,PROTOKOL!$A$1:$E$27,2,FALSE))*EH99)</f>
        <v xml:space="preserve"> </v>
      </c>
      <c r="EJ99" s="168" t="str">
        <f t="shared" si="116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53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",(VLOOKUP(EP99,PROTOKOL!$A$1:$E$27,2,FALSE))*EQ99)</f>
        <v xml:space="preserve"> </v>
      </c>
      <c r="ES99" s="168" t="str">
        <f t="shared" si="117"/>
        <v xml:space="preserve"> </v>
      </c>
      <c r="ET99" s="169" t="str">
        <f>IF(EP99=0," ",VLOOKUP(EP99,PROTOKOL!$A:$E,5,FALSE))</f>
        <v xml:space="preserve"> </v>
      </c>
      <c r="EU99" s="205" t="str">
        <f t="shared" si="185"/>
        <v xml:space="preserve"> </v>
      </c>
      <c r="EV99" s="169">
        <f t="shared" si="154"/>
        <v>0</v>
      </c>
      <c r="EW99" s="170" t="str">
        <f t="shared" si="155"/>
        <v xml:space="preserve"> </v>
      </c>
      <c r="EY99" s="166">
        <v>26</v>
      </c>
      <c r="EZ99" s="226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",(VLOOKUP(FC99,PROTOKOL!$A$1:$E$27,2,FALSE))*FD99)</f>
        <v xml:space="preserve"> </v>
      </c>
      <c r="FF99" s="168" t="str">
        <f t="shared" si="118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156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",(VLOOKUP(FL99,PROTOKOL!$A$1:$E$27,2,FALSE))*FM99)</f>
        <v xml:space="preserve"> </v>
      </c>
      <c r="FO99" s="168" t="str">
        <f t="shared" si="119"/>
        <v xml:space="preserve"> </v>
      </c>
      <c r="FP99" s="169" t="str">
        <f>IF(FL99=0," ",VLOOKUP(FL99,PROTOKOL!$A:$E,5,FALSE))</f>
        <v xml:space="preserve"> </v>
      </c>
      <c r="FQ99" s="205" t="str">
        <f t="shared" si="186"/>
        <v xml:space="preserve"> </v>
      </c>
      <c r="FR99" s="169">
        <f t="shared" si="157"/>
        <v>0</v>
      </c>
      <c r="FS99" s="170" t="str">
        <f t="shared" si="158"/>
        <v xml:space="preserve"> </v>
      </c>
      <c r="FU99" s="166">
        <v>26</v>
      </c>
      <c r="FV99" s="226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",(VLOOKUP(FY99,PROTOKOL!$A$1:$E$27,2,FALSE))*FZ99)</f>
        <v xml:space="preserve"> </v>
      </c>
      <c r="GB99" s="168" t="str">
        <f t="shared" si="120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159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",(VLOOKUP(GH99,PROTOKOL!$A$1:$E$27,2,FALSE))*GI99)</f>
        <v xml:space="preserve"> </v>
      </c>
      <c r="GK99" s="168" t="str">
        <f t="shared" si="121"/>
        <v xml:space="preserve"> </v>
      </c>
      <c r="GL99" s="169" t="str">
        <f>IF(GH99=0," ",VLOOKUP(GH99,PROTOKOL!$A:$E,5,FALSE))</f>
        <v xml:space="preserve"> </v>
      </c>
      <c r="GM99" s="205" t="str">
        <f t="shared" si="187"/>
        <v xml:space="preserve"> </v>
      </c>
      <c r="GN99" s="169">
        <f t="shared" si="160"/>
        <v>0</v>
      </c>
      <c r="GO99" s="170" t="str">
        <f t="shared" si="161"/>
        <v xml:space="preserve"> </v>
      </c>
      <c r="GQ99" s="166">
        <v>26</v>
      </c>
      <c r="GR99" s="226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",(VLOOKUP(GU99,PROTOKOL!$A$1:$E$27,2,FALSE))*GV99)</f>
        <v xml:space="preserve"> </v>
      </c>
      <c r="GX99" s="168" t="str">
        <f t="shared" si="122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162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",(VLOOKUP(HD99,PROTOKOL!$A$1:$E$27,2,FALSE))*HE99)</f>
        <v xml:space="preserve"> </v>
      </c>
      <c r="HG99" s="168" t="str">
        <f t="shared" si="123"/>
        <v xml:space="preserve"> </v>
      </c>
      <c r="HH99" s="169" t="str">
        <f>IF(HD99=0," ",VLOOKUP(HD99,PROTOKOL!$A:$E,5,FALSE))</f>
        <v xml:space="preserve"> </v>
      </c>
      <c r="HI99" s="205" t="str">
        <f t="shared" si="188"/>
        <v xml:space="preserve"> </v>
      </c>
      <c r="HJ99" s="169">
        <f t="shared" si="163"/>
        <v>0</v>
      </c>
      <c r="HK99" s="170" t="str">
        <f t="shared" si="164"/>
        <v xml:space="preserve"> </v>
      </c>
      <c r="HM99" s="166">
        <v>26</v>
      </c>
      <c r="HN99" s="226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",(VLOOKUP(HQ99,PROTOKOL!$A$1:$E$27,2,FALSE))*HR99)</f>
        <v xml:space="preserve"> </v>
      </c>
      <c r="HT99" s="168" t="str">
        <f t="shared" si="124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165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",(VLOOKUP(HZ99,PROTOKOL!$A$1:$E$27,2,FALSE))*IA99)</f>
        <v xml:space="preserve"> </v>
      </c>
      <c r="IC99" s="168" t="str">
        <f t="shared" si="125"/>
        <v xml:space="preserve"> </v>
      </c>
      <c r="ID99" s="169" t="str">
        <f>IF(HZ99=0," ",VLOOKUP(HZ99,PROTOKOL!$A:$E,5,FALSE))</f>
        <v xml:space="preserve"> </v>
      </c>
      <c r="IE99" s="205" t="str">
        <f t="shared" si="189"/>
        <v xml:space="preserve"> </v>
      </c>
      <c r="IF99" s="169">
        <f t="shared" si="166"/>
        <v>0</v>
      </c>
      <c r="IG99" s="170" t="str">
        <f t="shared" si="167"/>
        <v xml:space="preserve"> </v>
      </c>
      <c r="II99" s="166">
        <v>26</v>
      </c>
      <c r="IJ99" s="226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",(VLOOKUP(IM99,PROTOKOL!$A$1:$E$27,2,FALSE))*IN99)</f>
        <v xml:space="preserve"> </v>
      </c>
      <c r="IP99" s="168" t="str">
        <f t="shared" si="126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168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",(VLOOKUP(IV99,PROTOKOL!$A$1:$E$27,2,FALSE))*IW99)</f>
        <v xml:space="preserve"> </v>
      </c>
      <c r="IY99" s="168" t="str">
        <f t="shared" si="127"/>
        <v xml:space="preserve"> </v>
      </c>
      <c r="IZ99" s="169" t="str">
        <f>IF(IV99=0," ",VLOOKUP(IV99,PROTOKOL!$A:$E,5,FALSE))</f>
        <v xml:space="preserve"> </v>
      </c>
      <c r="JA99" s="205" t="str">
        <f t="shared" si="190"/>
        <v xml:space="preserve"> </v>
      </c>
      <c r="JB99" s="169">
        <f t="shared" si="169"/>
        <v>0</v>
      </c>
      <c r="JC99" s="170" t="str">
        <f t="shared" si="170"/>
        <v xml:space="preserve"> </v>
      </c>
      <c r="JE99" s="166">
        <v>26</v>
      </c>
      <c r="JF99" s="226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",(VLOOKUP(JI99,PROTOKOL!$A$1:$E$27,2,FALSE))*JJ99)</f>
        <v xml:space="preserve"> </v>
      </c>
      <c r="JL99" s="168" t="str">
        <f t="shared" si="128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171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",(VLOOKUP(JR99,PROTOKOL!$A$1:$E$27,2,FALSE))*JS99)</f>
        <v xml:space="preserve"> </v>
      </c>
      <c r="JU99" s="168" t="str">
        <f t="shared" si="129"/>
        <v xml:space="preserve"> </v>
      </c>
      <c r="JV99" s="169" t="str">
        <f>IF(JR99=0," ",VLOOKUP(JR99,PROTOKOL!$A:$E,5,FALSE))</f>
        <v xml:space="preserve"> </v>
      </c>
      <c r="JW99" s="205" t="str">
        <f t="shared" si="191"/>
        <v xml:space="preserve"> </v>
      </c>
      <c r="JX99" s="169">
        <f t="shared" si="172"/>
        <v>0</v>
      </c>
      <c r="JY99" s="170" t="str">
        <f t="shared" si="173"/>
        <v xml:space="preserve"> </v>
      </c>
      <c r="KA99" s="166">
        <v>26</v>
      </c>
      <c r="KB99" s="226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",(VLOOKUP(KE99,PROTOKOL!$A$1:$E$27,2,FALSE))*KF99)</f>
        <v xml:space="preserve"> </v>
      </c>
      <c r="KH99" s="168" t="str">
        <f t="shared" si="130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174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",(VLOOKUP(KN99,PROTOKOL!$A$1:$E$27,2,FALSE))*KO99)</f>
        <v xml:space="preserve"> </v>
      </c>
      <c r="KQ99" s="168" t="str">
        <f t="shared" si="131"/>
        <v xml:space="preserve"> </v>
      </c>
      <c r="KR99" s="169" t="str">
        <f>IF(KN99=0," ",VLOOKUP(KN99,PROTOKOL!$A:$E,5,FALSE))</f>
        <v xml:space="preserve"> </v>
      </c>
      <c r="KS99" s="205" t="str">
        <f t="shared" si="192"/>
        <v xml:space="preserve"> </v>
      </c>
      <c r="KT99" s="169">
        <f t="shared" si="175"/>
        <v>0</v>
      </c>
      <c r="KU99" s="170" t="str">
        <f t="shared" si="176"/>
        <v xml:space="preserve"> </v>
      </c>
      <c r="KW99" s="166">
        <v>26</v>
      </c>
      <c r="KX99" s="226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",(VLOOKUP(LA99,PROTOKOL!$A$1:$E$27,2,FALSE))*LB99)</f>
        <v xml:space="preserve"> </v>
      </c>
      <c r="LD99" s="168" t="str">
        <f t="shared" si="132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177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",(VLOOKUP(LJ99,PROTOKOL!$A$1:$E$27,2,FALSE))*LK99)</f>
        <v xml:space="preserve"> </v>
      </c>
      <c r="LM99" s="168" t="str">
        <f t="shared" si="133"/>
        <v xml:space="preserve"> </v>
      </c>
      <c r="LN99" s="169" t="str">
        <f>IF(LJ99=0," ",VLOOKUP(LJ99,PROTOKOL!$A:$E,5,FALSE))</f>
        <v xml:space="preserve"> </v>
      </c>
      <c r="LO99" s="205" t="str">
        <f t="shared" si="193"/>
        <v xml:space="preserve"> </v>
      </c>
      <c r="LP99" s="169">
        <f t="shared" si="178"/>
        <v>0</v>
      </c>
      <c r="LQ99" s="170" t="str">
        <f t="shared" si="179"/>
        <v xml:space="preserve"> </v>
      </c>
    </row>
    <row r="100" spans="1:329" ht="14.4" thickBot="1">
      <c r="A100" s="171">
        <v>26</v>
      </c>
      <c r="B100" s="237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",(VLOOKUP(E100,PROTOKOL!$A$1:$E$27,2,FALSE))*F100)</f>
        <v xml:space="preserve"> </v>
      </c>
      <c r="H100" s="174" t="str">
        <f t="shared" si="104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34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",(VLOOKUP(N100,PROTOKOL!$A$1:$E$27,2,FALSE))*O100)</f>
        <v xml:space="preserve"> </v>
      </c>
      <c r="Q100" s="174" t="str">
        <f t="shared" si="105"/>
        <v xml:space="preserve"> </v>
      </c>
      <c r="R100" s="175" t="str">
        <f>IF(N100=0," ",VLOOKUP(N100,PROTOKOL!$A:$E,5,FALSE))</f>
        <v xml:space="preserve"> </v>
      </c>
      <c r="S100" s="209" t="str">
        <f t="shared" si="135"/>
        <v xml:space="preserve"> </v>
      </c>
      <c r="T100" s="175">
        <f t="shared" si="136"/>
        <v>0</v>
      </c>
      <c r="U100" s="176" t="str">
        <f t="shared" si="137"/>
        <v xml:space="preserve"> </v>
      </c>
      <c r="W100" s="171">
        <v>26</v>
      </c>
      <c r="X100" s="237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",(VLOOKUP(AA100,PROTOKOL!$A$1:$E$27,2,FALSE))*AB100)</f>
        <v xml:space="preserve"> </v>
      </c>
      <c r="AD100" s="174" t="str">
        <f t="shared" si="106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38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",(VLOOKUP(AJ100,PROTOKOL!$A$1:$E$27,2,FALSE))*AK100)</f>
        <v xml:space="preserve"> </v>
      </c>
      <c r="AM100" s="174" t="str">
        <f t="shared" si="107"/>
        <v xml:space="preserve"> </v>
      </c>
      <c r="AN100" s="175" t="str">
        <f>IF(AJ100=0," ",VLOOKUP(AJ100,PROTOKOL!$A:$E,5,FALSE))</f>
        <v xml:space="preserve"> </v>
      </c>
      <c r="AO100" s="209" t="str">
        <f t="shared" si="180"/>
        <v xml:space="preserve"> </v>
      </c>
      <c r="AP100" s="175">
        <f t="shared" si="139"/>
        <v>0</v>
      </c>
      <c r="AQ100" s="176" t="str">
        <f t="shared" si="140"/>
        <v xml:space="preserve"> </v>
      </c>
      <c r="AS100" s="171">
        <v>26</v>
      </c>
      <c r="AT100" s="237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",(VLOOKUP(AW100,PROTOKOL!$A$1:$E$27,2,FALSE))*AX100)</f>
        <v xml:space="preserve"> </v>
      </c>
      <c r="AZ100" s="174" t="str">
        <f t="shared" si="108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41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",(VLOOKUP(BF100,PROTOKOL!$A$1:$E$27,2,FALSE))*BG100)</f>
        <v xml:space="preserve"> </v>
      </c>
      <c r="BI100" s="174" t="str">
        <f t="shared" si="109"/>
        <v xml:space="preserve"> </v>
      </c>
      <c r="BJ100" s="175" t="str">
        <f>IF(BF100=0," ",VLOOKUP(BF100,PROTOKOL!$A:$E,5,FALSE))</f>
        <v xml:space="preserve"> </v>
      </c>
      <c r="BK100" s="209" t="str">
        <f t="shared" si="181"/>
        <v xml:space="preserve"> </v>
      </c>
      <c r="BL100" s="175">
        <f t="shared" si="142"/>
        <v>0</v>
      </c>
      <c r="BM100" s="176" t="str">
        <f t="shared" si="143"/>
        <v xml:space="preserve"> </v>
      </c>
      <c r="BO100" s="171">
        <v>26</v>
      </c>
      <c r="BP100" s="237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",(VLOOKUP(BS100,PROTOKOL!$A$1:$E$27,2,FALSE))*BT100)</f>
        <v xml:space="preserve"> </v>
      </c>
      <c r="BV100" s="174" t="str">
        <f t="shared" si="110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44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",(VLOOKUP(CB100,PROTOKOL!$A$1:$E$27,2,FALSE))*CC100)</f>
        <v xml:space="preserve"> </v>
      </c>
      <c r="CE100" s="174" t="str">
        <f t="shared" si="111"/>
        <v xml:space="preserve"> </v>
      </c>
      <c r="CF100" s="175" t="str">
        <f>IF(CB100=0," ",VLOOKUP(CB100,PROTOKOL!$A:$E,5,FALSE))</f>
        <v xml:space="preserve"> </v>
      </c>
      <c r="CG100" s="209" t="str">
        <f t="shared" si="182"/>
        <v xml:space="preserve"> </v>
      </c>
      <c r="CH100" s="175">
        <f t="shared" si="145"/>
        <v>0</v>
      </c>
      <c r="CI100" s="176" t="str">
        <f t="shared" si="146"/>
        <v xml:space="preserve"> </v>
      </c>
      <c r="CK100" s="171">
        <v>26</v>
      </c>
      <c r="CL100" s="237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",(VLOOKUP(CO100,PROTOKOL!$A$1:$E$27,2,FALSE))*CP100)</f>
        <v xml:space="preserve"> </v>
      </c>
      <c r="CR100" s="174" t="str">
        <f t="shared" si="112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47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",(VLOOKUP(CX100,PROTOKOL!$A$1:$E$27,2,FALSE))*CY100)</f>
        <v xml:space="preserve"> </v>
      </c>
      <c r="DA100" s="174" t="str">
        <f t="shared" si="113"/>
        <v xml:space="preserve"> </v>
      </c>
      <c r="DB100" s="175" t="str">
        <f>IF(CX100=0," ",VLOOKUP(CX100,PROTOKOL!$A:$E,5,FALSE))</f>
        <v xml:space="preserve"> </v>
      </c>
      <c r="DC100" s="209" t="str">
        <f t="shared" si="183"/>
        <v xml:space="preserve"> </v>
      </c>
      <c r="DD100" s="175">
        <f t="shared" si="148"/>
        <v>0</v>
      </c>
      <c r="DE100" s="176" t="str">
        <f t="shared" si="149"/>
        <v xml:space="preserve"> </v>
      </c>
      <c r="DG100" s="171">
        <v>26</v>
      </c>
      <c r="DH100" s="237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",(VLOOKUP(DK100,PROTOKOL!$A$1:$E$27,2,FALSE))*DL100)</f>
        <v xml:space="preserve"> </v>
      </c>
      <c r="DN100" s="174" t="str">
        <f t="shared" si="114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50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",(VLOOKUP(DT100,PROTOKOL!$A$1:$E$27,2,FALSE))*DU100)</f>
        <v xml:space="preserve"> </v>
      </c>
      <c r="DW100" s="174" t="str">
        <f t="shared" si="115"/>
        <v xml:space="preserve"> </v>
      </c>
      <c r="DX100" s="175" t="str">
        <f>IF(DT100=0," ",VLOOKUP(DT100,PROTOKOL!$A:$E,5,FALSE))</f>
        <v xml:space="preserve"> </v>
      </c>
      <c r="DY100" s="209" t="str">
        <f t="shared" si="184"/>
        <v xml:space="preserve"> </v>
      </c>
      <c r="DZ100" s="175">
        <f t="shared" si="151"/>
        <v>0</v>
      </c>
      <c r="EA100" s="176" t="str">
        <f t="shared" si="152"/>
        <v xml:space="preserve"> </v>
      </c>
      <c r="EC100" s="171">
        <v>26</v>
      </c>
      <c r="ED100" s="237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",(VLOOKUP(EG100,PROTOKOL!$A$1:$E$27,2,FALSE))*EH100)</f>
        <v xml:space="preserve"> </v>
      </c>
      <c r="EJ100" s="174" t="str">
        <f t="shared" si="116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53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",(VLOOKUP(EP100,PROTOKOL!$A$1:$E$27,2,FALSE))*EQ100)</f>
        <v xml:space="preserve"> </v>
      </c>
      <c r="ES100" s="174" t="str">
        <f t="shared" si="117"/>
        <v xml:space="preserve"> </v>
      </c>
      <c r="ET100" s="175" t="str">
        <f>IF(EP100=0," ",VLOOKUP(EP100,PROTOKOL!$A:$E,5,FALSE))</f>
        <v xml:space="preserve"> </v>
      </c>
      <c r="EU100" s="209" t="str">
        <f t="shared" si="185"/>
        <v xml:space="preserve"> </v>
      </c>
      <c r="EV100" s="175">
        <f t="shared" si="154"/>
        <v>0</v>
      </c>
      <c r="EW100" s="176" t="str">
        <f t="shared" si="155"/>
        <v xml:space="preserve"> </v>
      </c>
      <c r="EY100" s="171">
        <v>26</v>
      </c>
      <c r="EZ100" s="237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",(VLOOKUP(FC100,PROTOKOL!$A$1:$E$27,2,FALSE))*FD100)</f>
        <v xml:space="preserve"> </v>
      </c>
      <c r="FF100" s="174" t="str">
        <f t="shared" si="118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156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",(VLOOKUP(FL100,PROTOKOL!$A$1:$E$27,2,FALSE))*FM100)</f>
        <v xml:space="preserve"> </v>
      </c>
      <c r="FO100" s="174" t="str">
        <f t="shared" si="119"/>
        <v xml:space="preserve"> </v>
      </c>
      <c r="FP100" s="175" t="str">
        <f>IF(FL100=0," ",VLOOKUP(FL100,PROTOKOL!$A:$E,5,FALSE))</f>
        <v xml:space="preserve"> </v>
      </c>
      <c r="FQ100" s="209" t="str">
        <f t="shared" si="186"/>
        <v xml:space="preserve"> </v>
      </c>
      <c r="FR100" s="175">
        <f t="shared" si="157"/>
        <v>0</v>
      </c>
      <c r="FS100" s="176" t="str">
        <f t="shared" si="158"/>
        <v xml:space="preserve"> </v>
      </c>
      <c r="FU100" s="171">
        <v>26</v>
      </c>
      <c r="FV100" s="237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",(VLOOKUP(FY100,PROTOKOL!$A$1:$E$27,2,FALSE))*FZ100)</f>
        <v xml:space="preserve"> </v>
      </c>
      <c r="GB100" s="174" t="str">
        <f t="shared" si="120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159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",(VLOOKUP(GH100,PROTOKOL!$A$1:$E$27,2,FALSE))*GI100)</f>
        <v xml:space="preserve"> </v>
      </c>
      <c r="GK100" s="174" t="str">
        <f t="shared" si="121"/>
        <v xml:space="preserve"> </v>
      </c>
      <c r="GL100" s="175" t="str">
        <f>IF(GH100=0," ",VLOOKUP(GH100,PROTOKOL!$A:$E,5,FALSE))</f>
        <v xml:space="preserve"> </v>
      </c>
      <c r="GM100" s="209" t="str">
        <f t="shared" si="187"/>
        <v xml:space="preserve"> </v>
      </c>
      <c r="GN100" s="175">
        <f t="shared" si="160"/>
        <v>0</v>
      </c>
      <c r="GO100" s="176" t="str">
        <f t="shared" si="161"/>
        <v xml:space="preserve"> </v>
      </c>
      <c r="GQ100" s="171">
        <v>26</v>
      </c>
      <c r="GR100" s="237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",(VLOOKUP(GU100,PROTOKOL!$A$1:$E$27,2,FALSE))*GV100)</f>
        <v xml:space="preserve"> </v>
      </c>
      <c r="GX100" s="174" t="str">
        <f t="shared" si="122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162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",(VLOOKUP(HD100,PROTOKOL!$A$1:$E$27,2,FALSE))*HE100)</f>
        <v xml:space="preserve"> </v>
      </c>
      <c r="HG100" s="174" t="str">
        <f t="shared" si="123"/>
        <v xml:space="preserve"> </v>
      </c>
      <c r="HH100" s="175" t="str">
        <f>IF(HD100=0," ",VLOOKUP(HD100,PROTOKOL!$A:$E,5,FALSE))</f>
        <v xml:space="preserve"> </v>
      </c>
      <c r="HI100" s="209" t="str">
        <f t="shared" si="188"/>
        <v xml:space="preserve"> </v>
      </c>
      <c r="HJ100" s="175">
        <f t="shared" si="163"/>
        <v>0</v>
      </c>
      <c r="HK100" s="176" t="str">
        <f t="shared" si="164"/>
        <v xml:space="preserve"> </v>
      </c>
      <c r="HM100" s="171">
        <v>26</v>
      </c>
      <c r="HN100" s="237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",(VLOOKUP(HQ100,PROTOKOL!$A$1:$E$27,2,FALSE))*HR100)</f>
        <v xml:space="preserve"> </v>
      </c>
      <c r="HT100" s="174" t="str">
        <f t="shared" si="124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165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",(VLOOKUP(HZ100,PROTOKOL!$A$1:$E$27,2,FALSE))*IA100)</f>
        <v xml:space="preserve"> </v>
      </c>
      <c r="IC100" s="174" t="str">
        <f t="shared" si="125"/>
        <v xml:space="preserve"> </v>
      </c>
      <c r="ID100" s="175" t="str">
        <f>IF(HZ100=0," ",VLOOKUP(HZ100,PROTOKOL!$A:$E,5,FALSE))</f>
        <v xml:space="preserve"> </v>
      </c>
      <c r="IE100" s="209" t="str">
        <f t="shared" si="189"/>
        <v xml:space="preserve"> </v>
      </c>
      <c r="IF100" s="175">
        <f t="shared" si="166"/>
        <v>0</v>
      </c>
      <c r="IG100" s="176" t="str">
        <f t="shared" si="167"/>
        <v xml:space="preserve"> </v>
      </c>
      <c r="II100" s="171">
        <v>26</v>
      </c>
      <c r="IJ100" s="237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",(VLOOKUP(IM100,PROTOKOL!$A$1:$E$27,2,FALSE))*IN100)</f>
        <v xml:space="preserve"> </v>
      </c>
      <c r="IP100" s="174" t="str">
        <f t="shared" si="126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168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",(VLOOKUP(IV100,PROTOKOL!$A$1:$E$27,2,FALSE))*IW100)</f>
        <v xml:space="preserve"> </v>
      </c>
      <c r="IY100" s="174" t="str">
        <f t="shared" si="127"/>
        <v xml:space="preserve"> </v>
      </c>
      <c r="IZ100" s="175" t="str">
        <f>IF(IV100=0," ",VLOOKUP(IV100,PROTOKOL!$A:$E,5,FALSE))</f>
        <v xml:space="preserve"> </v>
      </c>
      <c r="JA100" s="209" t="str">
        <f t="shared" si="190"/>
        <v xml:space="preserve"> </v>
      </c>
      <c r="JB100" s="175">
        <f t="shared" si="169"/>
        <v>0</v>
      </c>
      <c r="JC100" s="176" t="str">
        <f t="shared" si="170"/>
        <v xml:space="preserve"> </v>
      </c>
      <c r="JE100" s="171">
        <v>26</v>
      </c>
      <c r="JF100" s="237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",(VLOOKUP(JI100,PROTOKOL!$A$1:$E$27,2,FALSE))*JJ100)</f>
        <v xml:space="preserve"> </v>
      </c>
      <c r="JL100" s="174" t="str">
        <f t="shared" si="128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171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",(VLOOKUP(JR100,PROTOKOL!$A$1:$E$27,2,FALSE))*JS100)</f>
        <v xml:space="preserve"> </v>
      </c>
      <c r="JU100" s="174" t="str">
        <f t="shared" si="129"/>
        <v xml:space="preserve"> </v>
      </c>
      <c r="JV100" s="175" t="str">
        <f>IF(JR100=0," ",VLOOKUP(JR100,PROTOKOL!$A:$E,5,FALSE))</f>
        <v xml:space="preserve"> </v>
      </c>
      <c r="JW100" s="209" t="str">
        <f t="shared" si="191"/>
        <v xml:space="preserve"> </v>
      </c>
      <c r="JX100" s="175">
        <f t="shared" si="172"/>
        <v>0</v>
      </c>
      <c r="JY100" s="176" t="str">
        <f t="shared" si="173"/>
        <v xml:space="preserve"> </v>
      </c>
      <c r="KA100" s="171">
        <v>26</v>
      </c>
      <c r="KB100" s="237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",(VLOOKUP(KE100,PROTOKOL!$A$1:$E$27,2,FALSE))*KF100)</f>
        <v xml:space="preserve"> </v>
      </c>
      <c r="KH100" s="174" t="str">
        <f t="shared" si="130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174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",(VLOOKUP(KN100,PROTOKOL!$A$1:$E$27,2,FALSE))*KO100)</f>
        <v xml:space="preserve"> </v>
      </c>
      <c r="KQ100" s="174" t="str">
        <f t="shared" si="131"/>
        <v xml:space="preserve"> </v>
      </c>
      <c r="KR100" s="175" t="str">
        <f>IF(KN100=0," ",VLOOKUP(KN100,PROTOKOL!$A:$E,5,FALSE))</f>
        <v xml:space="preserve"> </v>
      </c>
      <c r="KS100" s="209" t="str">
        <f t="shared" si="192"/>
        <v xml:space="preserve"> </v>
      </c>
      <c r="KT100" s="175">
        <f t="shared" si="175"/>
        <v>0</v>
      </c>
      <c r="KU100" s="176" t="str">
        <f t="shared" si="176"/>
        <v xml:space="preserve"> </v>
      </c>
      <c r="KW100" s="171">
        <v>26</v>
      </c>
      <c r="KX100" s="237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",(VLOOKUP(LA100,PROTOKOL!$A$1:$E$27,2,FALSE))*LB100)</f>
        <v xml:space="preserve"> </v>
      </c>
      <c r="LD100" s="174" t="str">
        <f t="shared" si="132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177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",(VLOOKUP(LJ100,PROTOKOL!$A$1:$E$27,2,FALSE))*LK100)</f>
        <v xml:space="preserve"> </v>
      </c>
      <c r="LM100" s="174" t="str">
        <f t="shared" si="133"/>
        <v xml:space="preserve"> </v>
      </c>
      <c r="LN100" s="175" t="str">
        <f>IF(LJ100=0," ",VLOOKUP(LJ100,PROTOKOL!$A:$E,5,FALSE))</f>
        <v xml:space="preserve"> </v>
      </c>
      <c r="LO100" s="209" t="str">
        <f t="shared" si="193"/>
        <v xml:space="preserve"> </v>
      </c>
      <c r="LP100" s="175">
        <f t="shared" si="178"/>
        <v>0</v>
      </c>
      <c r="LQ100" s="176" t="str">
        <f t="shared" si="179"/>
        <v xml:space="preserve"> </v>
      </c>
    </row>
    <row r="101" spans="1:329" ht="13.8" thickBot="1">
      <c r="A101" s="155"/>
      <c r="B101" s="20"/>
      <c r="C101" s="184"/>
      <c r="D101" s="21">
        <f>SUM(D8:D100)</f>
        <v>352</v>
      </c>
      <c r="E101" s="21"/>
      <c r="F101" s="21">
        <f>SUM(F8:F100)</f>
        <v>30</v>
      </c>
      <c r="G101" s="186"/>
      <c r="H101" s="187"/>
      <c r="I101" s="183"/>
      <c r="J101" s="21"/>
      <c r="K101" s="21">
        <f t="shared" ref="K101" si="194">SUM(K8:K100)</f>
        <v>45.156613081395356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36"/>
        <v>0</v>
      </c>
      <c r="U101" s="192">
        <f>SUM(U8:U100)</f>
        <v>0</v>
      </c>
      <c r="W101" s="155"/>
      <c r="X101" s="20"/>
      <c r="Y101" s="184"/>
      <c r="Z101" s="21">
        <f>SUM(Z8:Z100)</f>
        <v>0</v>
      </c>
      <c r="AA101" s="21"/>
      <c r="AB101" s="21">
        <f>SUM(AB8:AB100)</f>
        <v>0</v>
      </c>
      <c r="AC101" s="186"/>
      <c r="AD101" s="187"/>
      <c r="AE101" s="183"/>
      <c r="AF101" s="21"/>
      <c r="AG101" s="21">
        <f t="shared" ref="AG101" si="195">SUM(AG8:AG100)</f>
        <v>0</v>
      </c>
      <c r="AH101" s="184"/>
      <c r="AK101">
        <f>SUM(AK8:AK100)</f>
        <v>0</v>
      </c>
      <c r="AL101" s="188"/>
      <c r="AM101" s="189"/>
      <c r="AN101" s="183"/>
      <c r="AO101" s="77"/>
      <c r="AP101" s="183">
        <f t="shared" si="139"/>
        <v>0</v>
      </c>
      <c r="AQ101" s="192">
        <f>SUM(AQ8:AQ100)</f>
        <v>0</v>
      </c>
      <c r="AS101" s="155"/>
      <c r="AT101" s="20"/>
      <c r="AU101" s="184"/>
      <c r="AV101" s="21">
        <f>SUM(AV8:AV100)</f>
        <v>137</v>
      </c>
      <c r="AW101" s="21"/>
      <c r="AX101" s="21">
        <f>SUM(AX8:AX100)</f>
        <v>15</v>
      </c>
      <c r="AY101" s="186"/>
      <c r="AZ101" s="187"/>
      <c r="BA101" s="183"/>
      <c r="BB101" s="21"/>
      <c r="BC101" s="21">
        <f t="shared" ref="BC101" si="196">SUM(BC8:BC100)</f>
        <v>-22.578306540697671</v>
      </c>
      <c r="BD101" s="184"/>
      <c r="BG101">
        <f>SUM(BG8:BG100)</f>
        <v>0</v>
      </c>
      <c r="BH101" s="188"/>
      <c r="BI101" s="189"/>
      <c r="BJ101" s="183"/>
      <c r="BK101" s="77"/>
      <c r="BL101" s="183">
        <f t="shared" si="142"/>
        <v>0</v>
      </c>
      <c r="BM101" s="192">
        <f>SUM(BM8:BM100)</f>
        <v>0</v>
      </c>
      <c r="BO101" s="155"/>
      <c r="BP101" s="20"/>
      <c r="BQ101" s="184"/>
      <c r="BR101" s="21">
        <f>SUM(BR8:BR100)</f>
        <v>270</v>
      </c>
      <c r="BS101" s="21"/>
      <c r="BT101" s="21">
        <f>SUM(BT8:BT100)</f>
        <v>22.5</v>
      </c>
      <c r="BU101" s="186"/>
      <c r="BV101" s="187"/>
      <c r="BW101" s="183"/>
      <c r="BX101" s="21"/>
      <c r="BY101" s="21">
        <f t="shared" ref="BY101" si="197">SUM(BY8:BY100)</f>
        <v>107.87413125</v>
      </c>
      <c r="BZ101" s="184"/>
      <c r="CC101">
        <f>SUM(CC8:CC100)</f>
        <v>5</v>
      </c>
      <c r="CD101" s="188"/>
      <c r="CE101" s="189"/>
      <c r="CF101" s="183"/>
      <c r="CG101" s="77"/>
      <c r="CH101" s="183">
        <f t="shared" si="145"/>
        <v>10</v>
      </c>
      <c r="CI101" s="192">
        <f>SUM(CI8:CI100)</f>
        <v>47.944058333333345</v>
      </c>
      <c r="CK101" s="155"/>
      <c r="CL101" s="20"/>
      <c r="CM101" s="184"/>
      <c r="CN101" s="21">
        <f>SUM(CN8:CN100)</f>
        <v>181</v>
      </c>
      <c r="CO101" s="21"/>
      <c r="CP101" s="21">
        <f>SUM(CP8:CP100)</f>
        <v>22.5</v>
      </c>
      <c r="CQ101" s="186"/>
      <c r="CR101" s="187"/>
      <c r="CS101" s="183"/>
      <c r="CT101" s="21"/>
      <c r="CU101" s="21" t="e">
        <f t="shared" ref="CU101" si="198">SUM(CU8:CU100)</f>
        <v>#DIV/0!</v>
      </c>
      <c r="CV101" s="184"/>
      <c r="CY101">
        <f>SUM(CY8:CY100)</f>
        <v>7</v>
      </c>
      <c r="CZ101" s="188"/>
      <c r="DA101" s="189"/>
      <c r="DB101" s="183"/>
      <c r="DC101" s="77"/>
      <c r="DD101" s="183">
        <f t="shared" si="148"/>
        <v>14</v>
      </c>
      <c r="DE101" s="192">
        <f>SUM(DE8:DE100)</f>
        <v>38.82953197491041</v>
      </c>
      <c r="DG101" s="155"/>
      <c r="DH101" s="20"/>
      <c r="DI101" s="184"/>
      <c r="DJ101" s="21">
        <f>SUM(DJ8:DJ100)</f>
        <v>390</v>
      </c>
      <c r="DK101" s="21"/>
      <c r="DL101" s="21">
        <f>SUM(DL8:DL100)</f>
        <v>22.5</v>
      </c>
      <c r="DM101" s="186"/>
      <c r="DN101" s="187"/>
      <c r="DO101" s="183"/>
      <c r="DP101" s="21"/>
      <c r="DQ101" s="21">
        <f t="shared" ref="DQ101" si="199">SUM(DQ8:DQ100)</f>
        <v>133.5584482142857</v>
      </c>
      <c r="DR101" s="184"/>
      <c r="DU101">
        <f>SUM(DU8:DU100)</f>
        <v>2.5</v>
      </c>
      <c r="DV101" s="188"/>
      <c r="DW101" s="189"/>
      <c r="DX101" s="183"/>
      <c r="DY101" s="77"/>
      <c r="DZ101" s="183">
        <f t="shared" si="151"/>
        <v>5</v>
      </c>
      <c r="EA101" s="192">
        <f>SUM(EA8:EA100)</f>
        <v>23.972029166666665</v>
      </c>
      <c r="EC101" s="155"/>
      <c r="ED101" s="20"/>
      <c r="EE101" s="184"/>
      <c r="EF101" s="21">
        <f>SUM(EF8:EF100)</f>
        <v>205</v>
      </c>
      <c r="EG101" s="21"/>
      <c r="EH101" s="21">
        <f>SUM(EH8:EH100)</f>
        <v>22.5</v>
      </c>
      <c r="EI101" s="186"/>
      <c r="EJ101" s="187"/>
      <c r="EK101" s="183"/>
      <c r="EL101" s="21"/>
      <c r="EM101" s="21">
        <f t="shared" ref="EM101" si="200">SUM(EM8:EM100)</f>
        <v>-34.28557659883721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54"/>
        <v>0</v>
      </c>
      <c r="EW101" s="192">
        <f>SUM(EW8:EW100)</f>
        <v>0</v>
      </c>
      <c r="EY101" s="155"/>
      <c r="EZ101" s="20"/>
      <c r="FA101" s="184"/>
      <c r="FB101" s="21">
        <f>SUM(FB8:FB100)</f>
        <v>260</v>
      </c>
      <c r="FC101" s="21"/>
      <c r="FD101" s="21">
        <f>SUM(FD8:FD100)</f>
        <v>30</v>
      </c>
      <c r="FE101" s="186"/>
      <c r="FF101" s="187"/>
      <c r="FG101" s="183"/>
      <c r="FH101" s="21"/>
      <c r="FI101" s="21">
        <f t="shared" ref="FI101" si="201">SUM(FI8:FI100)</f>
        <v>43.484145930232572</v>
      </c>
      <c r="FJ101" s="184"/>
      <c r="FM101">
        <f>SUM(FM8:FM100)</f>
        <v>6</v>
      </c>
      <c r="FN101" s="188"/>
      <c r="FO101" s="189"/>
      <c r="FP101" s="183"/>
      <c r="FQ101" s="77"/>
      <c r="FR101" s="183">
        <f t="shared" si="157"/>
        <v>12</v>
      </c>
      <c r="FS101" s="192" t="e">
        <f>SUM(FS8:FS100)</f>
        <v>#VALUE!</v>
      </c>
      <c r="FU101" s="155"/>
      <c r="FV101" s="20"/>
      <c r="FW101" s="184"/>
      <c r="FX101" s="21">
        <f>SUM(FX8:FX100)</f>
        <v>305</v>
      </c>
      <c r="FY101" s="21"/>
      <c r="FZ101" s="21">
        <f>SUM(FZ8:FZ100)</f>
        <v>30</v>
      </c>
      <c r="GA101" s="186"/>
      <c r="GB101" s="187"/>
      <c r="GC101" s="183"/>
      <c r="GD101" s="21"/>
      <c r="GE101" s="21" t="e">
        <f t="shared" ref="GE101" si="202">SUM(GE8:GE100)</f>
        <v>#DIV/0!</v>
      </c>
      <c r="GF101" s="184"/>
      <c r="GI101">
        <f>SUM(GI8:GI100)</f>
        <v>37.5</v>
      </c>
      <c r="GJ101" s="188"/>
      <c r="GK101" s="189"/>
      <c r="GL101" s="183"/>
      <c r="GM101" s="77"/>
      <c r="GN101" s="183">
        <f t="shared" si="160"/>
        <v>75</v>
      </c>
      <c r="GO101" s="192" t="e">
        <f>SUM(GO8:GO100)</f>
        <v>#VALUE!</v>
      </c>
      <c r="GQ101" s="155"/>
      <c r="GR101" s="20"/>
      <c r="GS101" s="184"/>
      <c r="GT101" s="21">
        <f>SUM(GT8:GT100)</f>
        <v>325</v>
      </c>
      <c r="GU101" s="21"/>
      <c r="GV101" s="21">
        <f>SUM(GV8:GV100)</f>
        <v>30</v>
      </c>
      <c r="GW101" s="186"/>
      <c r="GX101" s="187"/>
      <c r="GY101" s="183"/>
      <c r="GZ101" s="21"/>
      <c r="HA101" s="21">
        <f t="shared" ref="HA101" si="203">SUM(HA8:HA100)</f>
        <v>1.6724671511627953</v>
      </c>
      <c r="HB101" s="184"/>
      <c r="HE101">
        <f>SUM(HE8:HE100)</f>
        <v>3.5</v>
      </c>
      <c r="HF101" s="188"/>
      <c r="HG101" s="189"/>
      <c r="HH101" s="183"/>
      <c r="HI101" s="77"/>
      <c r="HJ101" s="183">
        <f t="shared" si="163"/>
        <v>7</v>
      </c>
      <c r="HK101" s="192">
        <f>SUM(HK8:HK100)</f>
        <v>-2.1184583914728661</v>
      </c>
      <c r="HM101" s="155"/>
      <c r="HN101" s="20"/>
      <c r="HO101" s="184"/>
      <c r="HP101" s="21">
        <f>SUM(HP8:HP100)</f>
        <v>413</v>
      </c>
      <c r="HQ101" s="21"/>
      <c r="HR101" s="21">
        <f>SUM(HR8:HR100)</f>
        <v>30</v>
      </c>
      <c r="HS101" s="186"/>
      <c r="HT101" s="187"/>
      <c r="HU101" s="183"/>
      <c r="HV101" s="21"/>
      <c r="HW101" s="21">
        <f t="shared" ref="HW101" si="204">SUM(HW8:HW100)</f>
        <v>151.04180783208022</v>
      </c>
      <c r="HX101" s="184"/>
      <c r="IA101">
        <f>SUM(IA8:IA100)</f>
        <v>7.5</v>
      </c>
      <c r="IB101" s="188"/>
      <c r="IC101" s="189"/>
      <c r="ID101" s="183"/>
      <c r="IE101" s="77"/>
      <c r="IF101" s="183">
        <f t="shared" si="166"/>
        <v>15</v>
      </c>
      <c r="IG101" s="192" t="e">
        <f>SUM(IG8:IG100)</f>
        <v>#VALUE!</v>
      </c>
      <c r="II101" s="155"/>
      <c r="IJ101" s="20"/>
      <c r="IK101" s="184"/>
      <c r="IL101" s="21">
        <f>SUM(IL8:IL100)</f>
        <v>131</v>
      </c>
      <c r="IM101" s="21"/>
      <c r="IN101" s="21">
        <f>SUM(IN8:IN100)</f>
        <v>22.5</v>
      </c>
      <c r="IO101" s="186"/>
      <c r="IP101" s="187"/>
      <c r="IQ101" s="183"/>
      <c r="IR101" s="21"/>
      <c r="IS101" s="21" t="e">
        <f t="shared" ref="IS101" si="205">SUM(IS8:IS100)</f>
        <v>#DIV/0!</v>
      </c>
      <c r="IT101" s="184"/>
      <c r="IW101">
        <f>SUM(IW8:IW100)</f>
        <v>3.5</v>
      </c>
      <c r="IX101" s="188"/>
      <c r="IY101" s="189"/>
      <c r="IZ101" s="183"/>
      <c r="JA101" s="77"/>
      <c r="JB101" s="183">
        <f t="shared" si="169"/>
        <v>7</v>
      </c>
      <c r="JC101" s="192">
        <f>SUM(JC8:JC100)</f>
        <v>-10.480794147286819</v>
      </c>
      <c r="JE101" s="155"/>
      <c r="JF101" s="20"/>
      <c r="JG101" s="184"/>
      <c r="JH101" s="21">
        <f>SUM(JH8:JH100)</f>
        <v>250</v>
      </c>
      <c r="JI101" s="21"/>
      <c r="JJ101" s="21">
        <f>SUM(JJ8:JJ100)</f>
        <v>22.5</v>
      </c>
      <c r="JK101" s="186"/>
      <c r="JL101" s="187"/>
      <c r="JM101" s="183"/>
      <c r="JN101" s="21"/>
      <c r="JO101" s="21" t="e">
        <f t="shared" ref="JO101" si="206">SUM(JO8:JO100)</f>
        <v>#DIV/0!</v>
      </c>
      <c r="JP101" s="184"/>
      <c r="JS101">
        <f>SUM(JS8:JS100)</f>
        <v>3.5</v>
      </c>
      <c r="JT101" s="188"/>
      <c r="JU101" s="189"/>
      <c r="JV101" s="183"/>
      <c r="JW101" s="77"/>
      <c r="JX101" s="183">
        <f t="shared" si="172"/>
        <v>7</v>
      </c>
      <c r="JY101" s="192">
        <f>SUM(JY8:JY100)</f>
        <v>57.532870000000003</v>
      </c>
      <c r="KA101" s="155"/>
      <c r="KB101" s="20"/>
      <c r="KC101" s="184"/>
      <c r="KD101" s="21">
        <f>SUM(KD8:KD100)</f>
        <v>315</v>
      </c>
      <c r="KE101" s="21"/>
      <c r="KF101" s="21">
        <f>SUM(KF8:KF100)</f>
        <v>30</v>
      </c>
      <c r="KG101" s="186"/>
      <c r="KH101" s="187"/>
      <c r="KI101" s="183"/>
      <c r="KJ101" s="21"/>
      <c r="KK101" s="21">
        <f t="shared" ref="KK101" si="207">SUM(KK8:KK100)</f>
        <v>43.484145930232572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175"/>
        <v>0</v>
      </c>
      <c r="KU101" s="192">
        <f>SUM(KU8:KU100)</f>
        <v>0</v>
      </c>
      <c r="KW101" s="155"/>
      <c r="KX101" s="20"/>
      <c r="KY101" s="184"/>
      <c r="KZ101" s="21">
        <f>SUM(KZ8:KZ100)</f>
        <v>0</v>
      </c>
      <c r="LA101" s="21"/>
      <c r="LB101" s="21">
        <f>SUM(LB8:LB100)</f>
        <v>0</v>
      </c>
      <c r="LC101" s="186"/>
      <c r="LD101" s="187"/>
      <c r="LE101" s="183"/>
      <c r="LF101" s="21"/>
      <c r="LG101" s="21">
        <f t="shared" ref="LG101" si="208">SUM(LG8:LG100)</f>
        <v>0</v>
      </c>
      <c r="LH101" s="184"/>
      <c r="LK101">
        <f>SUM(LK8:LK100)</f>
        <v>0</v>
      </c>
      <c r="LL101" s="188"/>
      <c r="LM101" s="189"/>
      <c r="LN101" s="183"/>
      <c r="LO101" s="77"/>
      <c r="LP101" s="183">
        <f t="shared" si="178"/>
        <v>0</v>
      </c>
      <c r="LQ101" s="192">
        <f>SUM(LQ8:LQ100)</f>
        <v>0</v>
      </c>
    </row>
    <row r="102" spans="1:329" ht="13.8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86</v>
      </c>
      <c r="T102" s="25"/>
      <c r="U102" s="31">
        <f>K101</f>
        <v>45.156613081395356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86</v>
      </c>
      <c r="AP102" s="25"/>
      <c r="AQ102" s="31">
        <f>AG101</f>
        <v>0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86</v>
      </c>
      <c r="BL102" s="25"/>
      <c r="BM102" s="31">
        <f>BC101</f>
        <v>-22.578306540697671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86</v>
      </c>
      <c r="CH102" s="25"/>
      <c r="CI102" s="31">
        <f>BY101</f>
        <v>107.87413125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86</v>
      </c>
      <c r="DD102" s="25"/>
      <c r="DE102" s="31" t="e">
        <f>CU101</f>
        <v>#DIV/0!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86</v>
      </c>
      <c r="DZ102" s="25"/>
      <c r="EA102" s="31">
        <f>DQ101</f>
        <v>133.5584482142857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86</v>
      </c>
      <c r="EV102" s="25"/>
      <c r="EW102" s="31">
        <f>EM101</f>
        <v>-34.28557659883721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86</v>
      </c>
      <c r="FR102" s="25"/>
      <c r="FS102" s="31">
        <f>FI101</f>
        <v>43.484145930232572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86</v>
      </c>
      <c r="GN102" s="25"/>
      <c r="GO102" s="31" t="e">
        <f>GE101</f>
        <v>#DIV/0!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86</v>
      </c>
      <c r="HJ102" s="25"/>
      <c r="HK102" s="31">
        <f>HA101</f>
        <v>1.6724671511627953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86</v>
      </c>
      <c r="IF102" s="25"/>
      <c r="IG102" s="31">
        <f>HW101</f>
        <v>151.04180783208022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86</v>
      </c>
      <c r="JB102" s="25"/>
      <c r="JC102" s="31" t="e">
        <f>IS101</f>
        <v>#DIV/0!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86</v>
      </c>
      <c r="JX102" s="25"/>
      <c r="JY102" s="31" t="e">
        <f>JO101</f>
        <v>#DIV/0!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86</v>
      </c>
      <c r="KT102" s="25"/>
      <c r="KU102" s="31">
        <f>KK101</f>
        <v>43.484145930232572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86</v>
      </c>
      <c r="LP102" s="25"/>
      <c r="LQ102" s="31">
        <f>LG101</f>
        <v>0</v>
      </c>
    </row>
    <row r="103" spans="1:329" ht="13.8" thickBot="1">
      <c r="A103" s="157"/>
      <c r="B103" s="23"/>
      <c r="C103" s="238" t="s">
        <v>88</v>
      </c>
      <c r="D103" s="239"/>
      <c r="E103" s="24"/>
      <c r="G103" s="188"/>
      <c r="H103" s="190"/>
      <c r="I103" s="183"/>
      <c r="J103" s="190"/>
      <c r="K103" s="40" t="s">
        <v>89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38" t="s">
        <v>88</v>
      </c>
      <c r="Z103" s="239"/>
      <c r="AA103" s="24"/>
      <c r="AC103" s="188"/>
      <c r="AD103" s="190"/>
      <c r="AE103" s="183"/>
      <c r="AF103" s="190"/>
      <c r="AG103" s="40" t="s">
        <v>89</v>
      </c>
      <c r="AH103" s="58">
        <f>AQ101</f>
        <v>0</v>
      </c>
      <c r="AL103" s="188"/>
      <c r="AM103" s="49"/>
      <c r="AN103" s="183"/>
      <c r="AO103" s="13"/>
      <c r="AP103" s="27"/>
      <c r="AQ103" s="27"/>
      <c r="AS103" s="157"/>
      <c r="AT103" s="23"/>
      <c r="AU103" s="238" t="s">
        <v>88</v>
      </c>
      <c r="AV103" s="239"/>
      <c r="AW103" s="24"/>
      <c r="AY103" s="188"/>
      <c r="AZ103" s="190"/>
      <c r="BA103" s="183"/>
      <c r="BB103" s="190"/>
      <c r="BC103" s="40" t="s">
        <v>89</v>
      </c>
      <c r="BD103" s="58">
        <f>BM101</f>
        <v>0</v>
      </c>
      <c r="BH103" s="188"/>
      <c r="BI103" s="49"/>
      <c r="BJ103" s="183"/>
      <c r="BK103" s="13"/>
      <c r="BL103" s="27"/>
      <c r="BM103" s="27"/>
      <c r="BO103" s="157"/>
      <c r="BP103" s="23"/>
      <c r="BQ103" s="238" t="s">
        <v>88</v>
      </c>
      <c r="BR103" s="239"/>
      <c r="BS103" s="24"/>
      <c r="BU103" s="188"/>
      <c r="BV103" s="190"/>
      <c r="BW103" s="183"/>
      <c r="BX103" s="190"/>
      <c r="BY103" s="40" t="s">
        <v>89</v>
      </c>
      <c r="BZ103" s="58">
        <f>CI101</f>
        <v>47.944058333333345</v>
      </c>
      <c r="CD103" s="188"/>
      <c r="CE103" s="49"/>
      <c r="CF103" s="183"/>
      <c r="CG103" s="13"/>
      <c r="CH103" s="27"/>
      <c r="CI103" s="27"/>
      <c r="CK103" s="157"/>
      <c r="CL103" s="23"/>
      <c r="CM103" s="238" t="s">
        <v>88</v>
      </c>
      <c r="CN103" s="239"/>
      <c r="CO103" s="24"/>
      <c r="CQ103" s="188"/>
      <c r="CR103" s="190"/>
      <c r="CS103" s="183"/>
      <c r="CT103" s="190"/>
      <c r="CU103" s="40" t="s">
        <v>89</v>
      </c>
      <c r="CV103" s="58">
        <f>DE101</f>
        <v>38.82953197491041</v>
      </c>
      <c r="CZ103" s="188"/>
      <c r="DA103" s="49"/>
      <c r="DB103" s="183"/>
      <c r="DC103" s="13"/>
      <c r="DD103" s="27"/>
      <c r="DE103" s="27"/>
      <c r="DG103" s="157"/>
      <c r="DH103" s="23"/>
      <c r="DI103" s="238" t="s">
        <v>88</v>
      </c>
      <c r="DJ103" s="239"/>
      <c r="DK103" s="24"/>
      <c r="DM103" s="188"/>
      <c r="DN103" s="190"/>
      <c r="DO103" s="183"/>
      <c r="DP103" s="190"/>
      <c r="DQ103" s="40" t="s">
        <v>89</v>
      </c>
      <c r="DR103" s="58">
        <f>EA101</f>
        <v>23.972029166666665</v>
      </c>
      <c r="DV103" s="188"/>
      <c r="DW103" s="49"/>
      <c r="DX103" s="183"/>
      <c r="DY103" s="13"/>
      <c r="DZ103" s="27"/>
      <c r="EA103" s="27"/>
      <c r="EC103" s="157"/>
      <c r="ED103" s="23"/>
      <c r="EE103" s="238" t="s">
        <v>88</v>
      </c>
      <c r="EF103" s="239"/>
      <c r="EG103" s="24"/>
      <c r="EI103" s="188"/>
      <c r="EJ103" s="190"/>
      <c r="EK103" s="183"/>
      <c r="EL103" s="190"/>
      <c r="EM103" s="40" t="s">
        <v>89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38" t="s">
        <v>88</v>
      </c>
      <c r="FB103" s="239"/>
      <c r="FC103" s="24"/>
      <c r="FE103" s="188"/>
      <c r="FF103" s="190"/>
      <c r="FG103" s="183"/>
      <c r="FH103" s="190"/>
      <c r="FI103" s="40" t="s">
        <v>89</v>
      </c>
      <c r="FJ103" s="58" t="e">
        <f>FS101</f>
        <v>#VALUE!</v>
      </c>
      <c r="FN103" s="188"/>
      <c r="FO103" s="49"/>
      <c r="FP103" s="183"/>
      <c r="FQ103" s="13"/>
      <c r="FR103" s="27"/>
      <c r="FS103" s="27"/>
      <c r="FU103" s="157"/>
      <c r="FV103" s="23"/>
      <c r="FW103" s="238" t="s">
        <v>88</v>
      </c>
      <c r="FX103" s="239"/>
      <c r="FY103" s="24"/>
      <c r="GA103" s="188"/>
      <c r="GB103" s="190"/>
      <c r="GC103" s="183"/>
      <c r="GD103" s="190"/>
      <c r="GE103" s="40" t="s">
        <v>89</v>
      </c>
      <c r="GF103" s="58" t="e">
        <f>GO101</f>
        <v>#VALUE!</v>
      </c>
      <c r="GJ103" s="188"/>
      <c r="GK103" s="49"/>
      <c r="GL103" s="183"/>
      <c r="GM103" s="13"/>
      <c r="GN103" s="27"/>
      <c r="GO103" s="27"/>
      <c r="GQ103" s="157"/>
      <c r="GR103" s="23"/>
      <c r="GS103" s="238" t="s">
        <v>88</v>
      </c>
      <c r="GT103" s="239"/>
      <c r="GU103" s="24"/>
      <c r="GW103" s="188"/>
      <c r="GX103" s="190"/>
      <c r="GY103" s="183"/>
      <c r="GZ103" s="190"/>
      <c r="HA103" s="40" t="s">
        <v>89</v>
      </c>
      <c r="HB103" s="58">
        <f>HK101</f>
        <v>-2.1184583914728661</v>
      </c>
      <c r="HF103" s="188"/>
      <c r="HG103" s="49"/>
      <c r="HH103" s="183"/>
      <c r="HI103" s="13"/>
      <c r="HJ103" s="27"/>
      <c r="HK103" s="27"/>
      <c r="HM103" s="157"/>
      <c r="HN103" s="23"/>
      <c r="HO103" s="238" t="s">
        <v>88</v>
      </c>
      <c r="HP103" s="239"/>
      <c r="HQ103" s="24"/>
      <c r="HS103" s="188"/>
      <c r="HT103" s="190"/>
      <c r="HU103" s="183"/>
      <c r="HV103" s="190"/>
      <c r="HW103" s="40" t="s">
        <v>89</v>
      </c>
      <c r="HX103" s="58" t="e">
        <f>IG101</f>
        <v>#VALUE!</v>
      </c>
      <c r="IB103" s="188"/>
      <c r="IC103" s="49"/>
      <c r="ID103" s="183"/>
      <c r="IE103" s="13"/>
      <c r="IF103" s="27"/>
      <c r="IG103" s="27"/>
      <c r="II103" s="157"/>
      <c r="IJ103" s="23"/>
      <c r="IK103" s="238" t="s">
        <v>88</v>
      </c>
      <c r="IL103" s="239"/>
      <c r="IM103" s="24"/>
      <c r="IO103" s="188"/>
      <c r="IP103" s="190"/>
      <c r="IQ103" s="183"/>
      <c r="IR103" s="190"/>
      <c r="IS103" s="40" t="s">
        <v>89</v>
      </c>
      <c r="IT103" s="58">
        <f>JC101</f>
        <v>-10.480794147286819</v>
      </c>
      <c r="IX103" s="188"/>
      <c r="IY103" s="49"/>
      <c r="IZ103" s="183"/>
      <c r="JA103" s="13"/>
      <c r="JB103" s="27"/>
      <c r="JC103" s="27"/>
      <c r="JE103" s="157"/>
      <c r="JF103" s="23"/>
      <c r="JG103" s="238" t="s">
        <v>88</v>
      </c>
      <c r="JH103" s="239"/>
      <c r="JI103" s="24"/>
      <c r="JK103" s="188"/>
      <c r="JL103" s="190"/>
      <c r="JM103" s="183"/>
      <c r="JN103" s="190"/>
      <c r="JO103" s="40" t="s">
        <v>89</v>
      </c>
      <c r="JP103" s="58">
        <f>JY101</f>
        <v>57.532870000000003</v>
      </c>
      <c r="JT103" s="188"/>
      <c r="JU103" s="49"/>
      <c r="JV103" s="183"/>
      <c r="JW103" s="13"/>
      <c r="JX103" s="27"/>
      <c r="JY103" s="27"/>
      <c r="KA103" s="157"/>
      <c r="KB103" s="23"/>
      <c r="KC103" s="238" t="s">
        <v>88</v>
      </c>
      <c r="KD103" s="239"/>
      <c r="KE103" s="24"/>
      <c r="KG103" s="188"/>
      <c r="KH103" s="190"/>
      <c r="KI103" s="183"/>
      <c r="KJ103" s="190"/>
      <c r="KK103" s="40" t="s">
        <v>89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38" t="s">
        <v>88</v>
      </c>
      <c r="KZ103" s="239"/>
      <c r="LA103" s="24"/>
      <c r="LC103" s="188"/>
      <c r="LD103" s="190"/>
      <c r="LE103" s="183"/>
      <c r="LF103" s="190"/>
      <c r="LG103" s="40" t="s">
        <v>89</v>
      </c>
      <c r="LH103" s="58">
        <f>LQ101</f>
        <v>0</v>
      </c>
      <c r="LL103" s="188"/>
      <c r="LM103" s="49"/>
      <c r="LN103" s="183"/>
      <c r="LO103" s="13"/>
      <c r="LP103" s="27"/>
      <c r="LQ103" s="27"/>
    </row>
    <row r="104" spans="1:329" ht="13.8" thickBot="1">
      <c r="A104" s="157"/>
      <c r="B104" s="23"/>
      <c r="C104" s="240" t="e">
        <f>VLOOKUP(L$2,ORTALAMA!$A:$I,3,FALSE)</f>
        <v>#DIV/0!</v>
      </c>
      <c r="D104" s="241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87</v>
      </c>
      <c r="T104" s="195"/>
      <c r="U104" s="31" t="e">
        <f>U102/R102*R104</f>
        <v>#DIV/0!</v>
      </c>
      <c r="W104" s="157"/>
      <c r="X104" s="23"/>
      <c r="Y104" s="240" t="e">
        <f>VLOOKUP(AH$2,ORTALAMA!$A:$I,3,FALSE)</f>
        <v>#DIV/0!</v>
      </c>
      <c r="Z104" s="241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87</v>
      </c>
      <c r="AP104" s="195"/>
      <c r="AQ104" s="31" t="e">
        <f>AQ102/AN102*AN104</f>
        <v>#DIV/0!</v>
      </c>
      <c r="AS104" s="157"/>
      <c r="AT104" s="23"/>
      <c r="AU104" s="240" t="e">
        <f>VLOOKUP(BD$2,ORTALAMA!$A:$I,3,FALSE)</f>
        <v>#DIV/0!</v>
      </c>
      <c r="AV104" s="241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87</v>
      </c>
      <c r="BL104" s="195"/>
      <c r="BM104" s="31" t="e">
        <f>BM102/BJ102*BJ104</f>
        <v>#DIV/0!</v>
      </c>
      <c r="BO104" s="157"/>
      <c r="BP104" s="23"/>
      <c r="BQ104" s="240" t="e">
        <f>VLOOKUP(BZ$2,ORTALAMA!$A:$I,3,FALSE)</f>
        <v>#DIV/0!</v>
      </c>
      <c r="BR104" s="241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87</v>
      </c>
      <c r="CH104" s="195"/>
      <c r="CI104" s="31" t="e">
        <f>CI102/CF102*CF104</f>
        <v>#DIV/0!</v>
      </c>
      <c r="CK104" s="157"/>
      <c r="CL104" s="23"/>
      <c r="CM104" s="240" t="e">
        <f>VLOOKUP(CV$2,ORTALAMA!$A:$I,3,FALSE)</f>
        <v>#DIV/0!</v>
      </c>
      <c r="CN104" s="241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87</v>
      </c>
      <c r="DD104" s="195"/>
      <c r="DE104" s="31" t="e">
        <f>DE102/DB102*DB104</f>
        <v>#DIV/0!</v>
      </c>
      <c r="DG104" s="157"/>
      <c r="DH104" s="23"/>
      <c r="DI104" s="240" t="e">
        <f>VLOOKUP(DR$2,ORTALAMA!$A:$I,3,FALSE)</f>
        <v>#DIV/0!</v>
      </c>
      <c r="DJ104" s="241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87</v>
      </c>
      <c r="DZ104" s="195"/>
      <c r="EA104" s="31" t="e">
        <f>EA102/DX102*DX104</f>
        <v>#DIV/0!</v>
      </c>
      <c r="EC104" s="157"/>
      <c r="ED104" s="23"/>
      <c r="EE104" s="240" t="e">
        <f>VLOOKUP(EN$2,ORTALAMA!$A:$I,3,FALSE)</f>
        <v>#DIV/0!</v>
      </c>
      <c r="EF104" s="241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87</v>
      </c>
      <c r="EV104" s="195"/>
      <c r="EW104" s="31" t="e">
        <f>EW102/ET102*ET104</f>
        <v>#DIV/0!</v>
      </c>
      <c r="EY104" s="157"/>
      <c r="EZ104" s="23"/>
      <c r="FA104" s="240" t="e">
        <f>VLOOKUP(FJ$2,ORTALAMA!$A:$I,3,FALSE)</f>
        <v>#DIV/0!</v>
      </c>
      <c r="FB104" s="241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87</v>
      </c>
      <c r="FR104" s="195"/>
      <c r="FS104" s="31" t="e">
        <f>FS102/FP102*FP104</f>
        <v>#DIV/0!</v>
      </c>
      <c r="FU104" s="157"/>
      <c r="FV104" s="23"/>
      <c r="FW104" s="240" t="e">
        <f>VLOOKUP(GF$2,ORTALAMA!$A:$I,3,FALSE)</f>
        <v>#DIV/0!</v>
      </c>
      <c r="FX104" s="241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87</v>
      </c>
      <c r="GN104" s="195"/>
      <c r="GO104" s="31" t="e">
        <f>GO102/GL102*GL104</f>
        <v>#DIV/0!</v>
      </c>
      <c r="GQ104" s="157"/>
      <c r="GR104" s="23"/>
      <c r="GS104" s="240" t="e">
        <f>VLOOKUP(HB$2,ORTALAMA!$A:$I,3,FALSE)</f>
        <v>#DIV/0!</v>
      </c>
      <c r="GT104" s="241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87</v>
      </c>
      <c r="HJ104" s="195"/>
      <c r="HK104" s="31" t="e">
        <f>HK102/HH102*HH104</f>
        <v>#DIV/0!</v>
      </c>
      <c r="HM104" s="157"/>
      <c r="HN104" s="23"/>
      <c r="HO104" s="240" t="e">
        <f>VLOOKUP(HX$2,ORTALAMA!$A:$I,3,FALSE)</f>
        <v>#DIV/0!</v>
      </c>
      <c r="HP104" s="241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87</v>
      </c>
      <c r="IF104" s="195"/>
      <c r="IG104" s="31" t="e">
        <f>IG102/ID102*ID104</f>
        <v>#DIV/0!</v>
      </c>
      <c r="II104" s="157"/>
      <c r="IJ104" s="23"/>
      <c r="IK104" s="240" t="e">
        <f>VLOOKUP(IT$2,ORTALAMA!$A:$I,3,FALSE)</f>
        <v>#DIV/0!</v>
      </c>
      <c r="IL104" s="241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87</v>
      </c>
      <c r="JB104" s="195"/>
      <c r="JC104" s="31" t="e">
        <f>JC102/IZ102*IZ104</f>
        <v>#DIV/0!</v>
      </c>
      <c r="JE104" s="157"/>
      <c r="JF104" s="23"/>
      <c r="JG104" s="240" t="e">
        <f>VLOOKUP(JP$2,ORTALAMA!$A:$I,3,FALSE)</f>
        <v>#DIV/0!</v>
      </c>
      <c r="JH104" s="241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87</v>
      </c>
      <c r="JX104" s="195"/>
      <c r="JY104" s="31" t="e">
        <f>JY102/JV102*JV104</f>
        <v>#DIV/0!</v>
      </c>
      <c r="KA104" s="157"/>
      <c r="KB104" s="23"/>
      <c r="KC104" s="240" t="e">
        <f>VLOOKUP(KL$2,ORTALAMA!$A:$I,3,FALSE)</f>
        <v>#DIV/0!</v>
      </c>
      <c r="KD104" s="241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87</v>
      </c>
      <c r="KT104" s="195"/>
      <c r="KU104" s="31" t="e">
        <f>KU102/KR102*KR104</f>
        <v>#DIV/0!</v>
      </c>
      <c r="KW104" s="157"/>
      <c r="KX104" s="23"/>
      <c r="KY104" s="240" t="e">
        <f>VLOOKUP(LH$2,ORTALAMA!$A:$I,3,FALSE)</f>
        <v>#DIV/0!</v>
      </c>
      <c r="KZ104" s="241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87</v>
      </c>
      <c r="LP104" s="195"/>
      <c r="LQ104" s="31" t="e">
        <f>LQ102/LN102*LN104</f>
        <v>#DIV/0!</v>
      </c>
    </row>
    <row r="105" spans="1:329" ht="13.8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90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90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90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90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90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90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90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90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90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90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90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90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90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90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90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</row>
    <row r="106" spans="1:329" ht="14.4" thickTop="1" thickBot="1">
      <c r="A106" s="156"/>
      <c r="B106" s="3"/>
      <c r="C106" s="235" t="s">
        <v>33</v>
      </c>
      <c r="D106" s="236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69</v>
      </c>
      <c r="T106" s="34"/>
      <c r="U106" s="34" t="e">
        <f>+U102+U104+U105</f>
        <v>#DIV/0!</v>
      </c>
      <c r="W106" s="156"/>
      <c r="X106" s="3"/>
      <c r="Y106" s="235" t="s">
        <v>33</v>
      </c>
      <c r="Z106" s="236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69</v>
      </c>
      <c r="AP106" s="34"/>
      <c r="AQ106" s="34" t="e">
        <f>+AQ102+AQ104+AQ105</f>
        <v>#DIV/0!</v>
      </c>
      <c r="AS106" s="156"/>
      <c r="AT106" s="3"/>
      <c r="AU106" s="235" t="s">
        <v>33</v>
      </c>
      <c r="AV106" s="236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69</v>
      </c>
      <c r="BL106" s="34"/>
      <c r="BM106" s="34" t="e">
        <f>+BM102+BM104+BM105</f>
        <v>#DIV/0!</v>
      </c>
      <c r="BO106" s="156"/>
      <c r="BP106" s="3"/>
      <c r="BQ106" s="235" t="s">
        <v>33</v>
      </c>
      <c r="BR106" s="236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69</v>
      </c>
      <c r="CH106" s="34"/>
      <c r="CI106" s="34" t="e">
        <f>+CI102+CI104+CI105</f>
        <v>#DIV/0!</v>
      </c>
      <c r="CK106" s="156"/>
      <c r="CL106" s="3"/>
      <c r="CM106" s="235" t="s">
        <v>33</v>
      </c>
      <c r="CN106" s="236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69</v>
      </c>
      <c r="DD106" s="34"/>
      <c r="DE106" s="34" t="e">
        <f>+DE102+DE104+DE105</f>
        <v>#DIV/0!</v>
      </c>
      <c r="DG106" s="156"/>
      <c r="DH106" s="3"/>
      <c r="DI106" s="235" t="s">
        <v>33</v>
      </c>
      <c r="DJ106" s="236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69</v>
      </c>
      <c r="DZ106" s="34"/>
      <c r="EA106" s="34" t="e">
        <f>+EA102+EA104+EA105</f>
        <v>#DIV/0!</v>
      </c>
      <c r="EC106" s="156"/>
      <c r="ED106" s="3"/>
      <c r="EE106" s="235" t="s">
        <v>33</v>
      </c>
      <c r="EF106" s="236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69</v>
      </c>
      <c r="EV106" s="34"/>
      <c r="EW106" s="34" t="e">
        <f>+EW102+EW104+EW105</f>
        <v>#DIV/0!</v>
      </c>
      <c r="EY106" s="156"/>
      <c r="EZ106" s="3"/>
      <c r="FA106" s="235" t="s">
        <v>33</v>
      </c>
      <c r="FB106" s="236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69</v>
      </c>
      <c r="FR106" s="34"/>
      <c r="FS106" s="34" t="e">
        <f>+FS102+FS104+FS105</f>
        <v>#DIV/0!</v>
      </c>
      <c r="FU106" s="156"/>
      <c r="FV106" s="3"/>
      <c r="FW106" s="235" t="s">
        <v>33</v>
      </c>
      <c r="FX106" s="236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69</v>
      </c>
      <c r="GN106" s="34"/>
      <c r="GO106" s="34" t="e">
        <f>+GO102+GO104+GO105</f>
        <v>#DIV/0!</v>
      </c>
      <c r="GQ106" s="156"/>
      <c r="GR106" s="3"/>
      <c r="GS106" s="235" t="s">
        <v>33</v>
      </c>
      <c r="GT106" s="236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69</v>
      </c>
      <c r="HJ106" s="34"/>
      <c r="HK106" s="34" t="e">
        <f>+HK102+HK104+HK105</f>
        <v>#DIV/0!</v>
      </c>
      <c r="HM106" s="156"/>
      <c r="HN106" s="3"/>
      <c r="HO106" s="235" t="s">
        <v>33</v>
      </c>
      <c r="HP106" s="236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69</v>
      </c>
      <c r="IF106" s="34"/>
      <c r="IG106" s="34" t="e">
        <f>+IG102+IG104+IG105</f>
        <v>#DIV/0!</v>
      </c>
      <c r="II106" s="156"/>
      <c r="IJ106" s="3"/>
      <c r="IK106" s="235" t="s">
        <v>33</v>
      </c>
      <c r="IL106" s="236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69</v>
      </c>
      <c r="JB106" s="34"/>
      <c r="JC106" s="34" t="e">
        <f>+JC102+JC104+JC105</f>
        <v>#DIV/0!</v>
      </c>
      <c r="JE106" s="156"/>
      <c r="JF106" s="3"/>
      <c r="JG106" s="235" t="s">
        <v>33</v>
      </c>
      <c r="JH106" s="236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69</v>
      </c>
      <c r="JX106" s="34"/>
      <c r="JY106" s="34" t="e">
        <f>+JY102+JY104+JY105</f>
        <v>#DIV/0!</v>
      </c>
      <c r="KA106" s="156"/>
      <c r="KB106" s="3"/>
      <c r="KC106" s="235" t="s">
        <v>33</v>
      </c>
      <c r="KD106" s="236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69</v>
      </c>
      <c r="KT106" s="34"/>
      <c r="KU106" s="34" t="e">
        <f>+KU102+KU104+KU105</f>
        <v>#DIV/0!</v>
      </c>
      <c r="KW106" s="156"/>
      <c r="KX106" s="3"/>
      <c r="KY106" s="235" t="s">
        <v>33</v>
      </c>
      <c r="KZ106" s="236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69</v>
      </c>
      <c r="LP106" s="34"/>
      <c r="LQ106" s="34" t="e">
        <f>+LQ102+LQ104+LQ105</f>
        <v>#DIV/0!</v>
      </c>
    </row>
    <row r="107" spans="1:329" ht="13.5" customHeight="1" thickTop="1" thickBot="1">
      <c r="A107" s="156"/>
      <c r="B107" s="32"/>
      <c r="C107" s="47" t="s">
        <v>35</v>
      </c>
      <c r="D107" s="48">
        <f>F101</f>
        <v>30</v>
      </c>
      <c r="E107" s="48">
        <f>R102</f>
        <v>0</v>
      </c>
      <c r="F107" s="50"/>
      <c r="G107" s="51">
        <f>D107-E107</f>
        <v>30</v>
      </c>
      <c r="H107" s="53" t="str">
        <f>IF(D107-E107=0,"ü","û")</f>
        <v>û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15</v>
      </c>
      <c r="AW107" s="48">
        <f>BJ102</f>
        <v>0</v>
      </c>
      <c r="AX107" s="50"/>
      <c r="AY107" s="51">
        <f>AV107-AW107</f>
        <v>15</v>
      </c>
      <c r="AZ107" s="53" t="str">
        <f>IF(AV107-AW107=0,"ü","û")</f>
        <v>û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22.5</v>
      </c>
      <c r="BS107" s="48">
        <f>CF102</f>
        <v>0</v>
      </c>
      <c r="BT107" s="50"/>
      <c r="BU107" s="51">
        <f>BR107-BS107</f>
        <v>22.5</v>
      </c>
      <c r="BV107" s="53" t="str">
        <f>IF(BR107-BS107=0,"ü","û")</f>
        <v>û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22.5</v>
      </c>
      <c r="CO107" s="48">
        <f>DB102</f>
        <v>0</v>
      </c>
      <c r="CP107" s="50"/>
      <c r="CQ107" s="51">
        <f>CN107-CO107</f>
        <v>22.5</v>
      </c>
      <c r="CR107" s="53" t="str">
        <f>IF(CN107-CO107=0,"ü","û")</f>
        <v>û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22.5</v>
      </c>
      <c r="DK107" s="48">
        <f>DX102</f>
        <v>0</v>
      </c>
      <c r="DL107" s="50"/>
      <c r="DM107" s="51">
        <f>DJ107-DK107</f>
        <v>22.5</v>
      </c>
      <c r="DN107" s="53" t="str">
        <f>IF(DJ107-DK107=0,"ü","û")</f>
        <v>û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22.5</v>
      </c>
      <c r="EG107" s="48">
        <f>ET102</f>
        <v>0</v>
      </c>
      <c r="EH107" s="50"/>
      <c r="EI107" s="51">
        <f>EF107-EG107</f>
        <v>22.5</v>
      </c>
      <c r="EJ107" s="53" t="str">
        <f>IF(EF107-EG107=0,"ü","û")</f>
        <v>û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30</v>
      </c>
      <c r="FC107" s="48">
        <f>FP102</f>
        <v>0</v>
      </c>
      <c r="FD107" s="50"/>
      <c r="FE107" s="51">
        <f>FB107-FC107</f>
        <v>30</v>
      </c>
      <c r="FF107" s="53" t="str">
        <f>IF(FB107-FC107=0,"ü","û")</f>
        <v>û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30</v>
      </c>
      <c r="FY107" s="48">
        <f>GL102</f>
        <v>0</v>
      </c>
      <c r="FZ107" s="50"/>
      <c r="GA107" s="51">
        <f>FX107-FY107</f>
        <v>30</v>
      </c>
      <c r="GB107" s="53" t="str">
        <f>IF(FX107-FY107=0,"ü","û")</f>
        <v>û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30</v>
      </c>
      <c r="GU107" s="48">
        <f>HH102</f>
        <v>0</v>
      </c>
      <c r="GV107" s="50"/>
      <c r="GW107" s="51">
        <f>GT107-GU107</f>
        <v>30</v>
      </c>
      <c r="GX107" s="53" t="str">
        <f>IF(GT107-GU107=0,"ü","û")</f>
        <v>û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30</v>
      </c>
      <c r="HQ107" s="48">
        <f>ID102</f>
        <v>0</v>
      </c>
      <c r="HR107" s="50"/>
      <c r="HS107" s="51">
        <f>HP107-HQ107</f>
        <v>30</v>
      </c>
      <c r="HT107" s="53" t="str">
        <f>IF(HP107-HQ107=0,"ü","û")</f>
        <v>û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22.5</v>
      </c>
      <c r="IM107" s="48">
        <f>IZ102</f>
        <v>0</v>
      </c>
      <c r="IN107" s="50"/>
      <c r="IO107" s="51">
        <f>IL107-IM107</f>
        <v>22.5</v>
      </c>
      <c r="IP107" s="53" t="str">
        <f>IF(IL107-IM107=0,"ü","û")</f>
        <v>û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22.5</v>
      </c>
      <c r="JI107" s="48">
        <f>JV102</f>
        <v>0</v>
      </c>
      <c r="JJ107" s="50"/>
      <c r="JK107" s="51">
        <f>JH107-JI107</f>
        <v>22.5</v>
      </c>
      <c r="JL107" s="53" t="str">
        <f>IF(JH107-JI107=0,"ü","û")</f>
        <v>û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30</v>
      </c>
      <c r="KE107" s="48">
        <f>KR102</f>
        <v>0</v>
      </c>
      <c r="KF107" s="50"/>
      <c r="KG107" s="51">
        <f>KD107-KE107</f>
        <v>30</v>
      </c>
      <c r="KH107" s="53" t="str">
        <f>IF(KD107-KE107=0,"ü","û")</f>
        <v>û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</row>
    <row r="108" spans="1:32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15</v>
      </c>
      <c r="AW108" s="48">
        <f>BJ104</f>
        <v>0</v>
      </c>
      <c r="AX108" s="48">
        <f>COUNTIF(AU8:AU100,"GT")*7.5</f>
        <v>0</v>
      </c>
      <c r="AY108" s="51">
        <f>AV108-AW108</f>
        <v>15</v>
      </c>
      <c r="AZ108" s="53" t="str">
        <f>IF(AV108-AW108=0,"ü","û")</f>
        <v>û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7.5</v>
      </c>
      <c r="DK108" s="48">
        <f>DX104</f>
        <v>0</v>
      </c>
      <c r="DL108" s="48">
        <f>COUNTIF(DI8:DI100,"GT")*7.5</f>
        <v>0</v>
      </c>
      <c r="DM108" s="51">
        <f>DJ108-DK108</f>
        <v>7.5</v>
      </c>
      <c r="DN108" s="53" t="str">
        <f>IF(DJ108-DK108=0,"ü","û")</f>
        <v>û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7.5</v>
      </c>
      <c r="JI108" s="48">
        <f>JV104</f>
        <v>0</v>
      </c>
      <c r="JJ108" s="48">
        <f>COUNTIF(JG8:JG100,"GT")*7.5</f>
        <v>0</v>
      </c>
      <c r="JK108" s="51">
        <f>JH108-JI108</f>
        <v>7.5</v>
      </c>
      <c r="JL108" s="53" t="str">
        <f>IF(JH108-JI108=0,"ü","û")</f>
        <v>û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</row>
    <row r="109" spans="1:32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5</v>
      </c>
      <c r="BS109" s="48">
        <f>VLOOKUP(BZ2,PUANTAJ!$A:$F,5,FALSE)</f>
        <v>0</v>
      </c>
      <c r="BT109" s="50"/>
      <c r="BU109" s="51">
        <f>BR109-BS109</f>
        <v>5</v>
      </c>
      <c r="BV109" s="53" t="str">
        <f>IF(BR109-BS109=0,"ü","û")</f>
        <v>û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7</v>
      </c>
      <c r="CO109" s="48">
        <f>VLOOKUP(CV2,PUANTAJ!$A:$F,5,FALSE)</f>
        <v>0</v>
      </c>
      <c r="CP109" s="50"/>
      <c r="CQ109" s="51">
        <f>CN109-CO109</f>
        <v>7</v>
      </c>
      <c r="CR109" s="53" t="str">
        <f>IF(CN109-CO109=0,"ü","û")</f>
        <v>û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2.5</v>
      </c>
      <c r="DK109" s="48">
        <f>VLOOKUP(DR2,PUANTAJ!$A:$F,5,FALSE)</f>
        <v>0</v>
      </c>
      <c r="DL109" s="50"/>
      <c r="DM109" s="51">
        <f>DJ109-DK109</f>
        <v>2.5</v>
      </c>
      <c r="DN109" s="53" t="str">
        <f>IF(DJ109-DK109=0,"ü","û")</f>
        <v>û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6</v>
      </c>
      <c r="FC109" s="48">
        <f>VLOOKUP(FJ2,PUANTAJ!$A:$F,5,FALSE)</f>
        <v>0</v>
      </c>
      <c r="FD109" s="50"/>
      <c r="FE109" s="51">
        <f>FB109-FC109</f>
        <v>6</v>
      </c>
      <c r="FF109" s="53" t="str">
        <f>IF(FB109-FC109=0,"ü","û")</f>
        <v>û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37.5</v>
      </c>
      <c r="FY109" s="48">
        <f>VLOOKUP(GF2,PUANTAJ!$A:$F,5,FALSE)</f>
        <v>0</v>
      </c>
      <c r="FZ109" s="50"/>
      <c r="GA109" s="51">
        <f>FX109-FY109</f>
        <v>37.5</v>
      </c>
      <c r="GB109" s="53" t="str">
        <f>IF(FX109-FY109=0,"ü","û")</f>
        <v>û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3.5</v>
      </c>
      <c r="GU109" s="48">
        <f>VLOOKUP(HB2,PUANTAJ!$A:$F,5,FALSE)</f>
        <v>0</v>
      </c>
      <c r="GV109" s="50"/>
      <c r="GW109" s="51">
        <f>GT109-GU109</f>
        <v>3.5</v>
      </c>
      <c r="GX109" s="53" t="str">
        <f>IF(GT109-GU109=0,"ü","û")</f>
        <v>û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7.5</v>
      </c>
      <c r="HQ109" s="48">
        <f>VLOOKUP(HX2,PUANTAJ!$A:$F,5,FALSE)</f>
        <v>0</v>
      </c>
      <c r="HR109" s="50"/>
      <c r="HS109" s="51">
        <f>HP109-HQ109</f>
        <v>7.5</v>
      </c>
      <c r="HT109" s="53" t="str">
        <f>IF(HP109-HQ109=0,"ü","û")</f>
        <v>û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3.5</v>
      </c>
      <c r="IM109" s="48">
        <f>VLOOKUP(IT2,PUANTAJ!$A:$F,5,FALSE)</f>
        <v>0</v>
      </c>
      <c r="IN109" s="50"/>
      <c r="IO109" s="51">
        <f>IL109-IM109</f>
        <v>3.5</v>
      </c>
      <c r="IP109" s="53" t="str">
        <f>IF(IL109-IM109=0,"ü","û")</f>
        <v>û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3.5</v>
      </c>
      <c r="JI109" s="48">
        <f>VLOOKUP(JP2,PUANTAJ!$A:$F,5,FALSE)</f>
        <v>0</v>
      </c>
      <c r="JJ109" s="50"/>
      <c r="JK109" s="51">
        <f>JH109-JI109</f>
        <v>3.5</v>
      </c>
      <c r="JL109" s="53" t="str">
        <f>IF(JH109-JI109=0,"ü","û")</f>
        <v>û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3"/>
      <c r="LL109" s="188"/>
      <c r="LM109" s="13"/>
      <c r="LN109" s="183"/>
      <c r="LO109" s="13"/>
      <c r="LP109" s="13"/>
      <c r="LQ109" s="13"/>
    </row>
    <row r="110" spans="1:32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3"/>
      <c r="LL110" s="188"/>
      <c r="LM110" s="13"/>
      <c r="LN110" s="183"/>
      <c r="LO110" s="13"/>
      <c r="LP110" s="13"/>
      <c r="LQ110" s="13"/>
    </row>
    <row r="111" spans="1:32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</row>
    <row r="112" spans="1:329" ht="13.8" thickTop="1"/>
  </sheetData>
  <mergeCells count="540">
    <mergeCell ref="KY106:KZ106"/>
    <mergeCell ref="KX80:KX82"/>
    <mergeCell ref="KX83:KX85"/>
    <mergeCell ref="KX86:KX88"/>
    <mergeCell ref="KX89:KX91"/>
    <mergeCell ref="KX92:KX94"/>
    <mergeCell ref="KX95:KX97"/>
    <mergeCell ref="KX98:KX100"/>
    <mergeCell ref="KY103:KZ103"/>
    <mergeCell ref="KY104:KZ104"/>
    <mergeCell ref="KX53:KX55"/>
    <mergeCell ref="KX56:KX58"/>
    <mergeCell ref="KX59:KX61"/>
    <mergeCell ref="KX62:KX64"/>
    <mergeCell ref="KX65:KX67"/>
    <mergeCell ref="KX68:KX70"/>
    <mergeCell ref="KX71:KX73"/>
    <mergeCell ref="KX74:KX76"/>
    <mergeCell ref="KX77:KX79"/>
    <mergeCell ref="AT44:AT46"/>
    <mergeCell ref="AT47:AT49"/>
    <mergeCell ref="AT50:AT52"/>
    <mergeCell ref="AT53:AT55"/>
    <mergeCell ref="AT56:AT58"/>
    <mergeCell ref="AT59:AT61"/>
    <mergeCell ref="AT62:AT64"/>
    <mergeCell ref="KW6:LG6"/>
    <mergeCell ref="LH6:LQ6"/>
    <mergeCell ref="KX8:KX10"/>
    <mergeCell ref="KX11:KX13"/>
    <mergeCell ref="KX14:KX16"/>
    <mergeCell ref="KX17:KX19"/>
    <mergeCell ref="KX20:KX22"/>
    <mergeCell ref="KX23:KX25"/>
    <mergeCell ref="KX26:KX28"/>
    <mergeCell ref="KX29:KX31"/>
    <mergeCell ref="KX32:KX34"/>
    <mergeCell ref="KX35:KX37"/>
    <mergeCell ref="KX38:KX40"/>
    <mergeCell ref="KX41:KX43"/>
    <mergeCell ref="KX44:KX46"/>
    <mergeCell ref="KX47:KX49"/>
    <mergeCell ref="KX50:KX52"/>
    <mergeCell ref="DH98:DH100"/>
    <mergeCell ref="ED98:ED100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JG104:JH104"/>
    <mergeCell ref="KC104:KD104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BP98:BP100"/>
    <mergeCell ref="CL98:CL100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JF86:JF88"/>
    <mergeCell ref="KB86:KB88"/>
    <mergeCell ref="JF89:JF91"/>
    <mergeCell ref="KB89:KB91"/>
    <mergeCell ref="JF95:JF97"/>
    <mergeCell ref="KB95:KB97"/>
    <mergeCell ref="EZ98:EZ100"/>
    <mergeCell ref="FV98:FV100"/>
    <mergeCell ref="GR98:GR100"/>
    <mergeCell ref="HN98:HN100"/>
    <mergeCell ref="IJ98:IJ100"/>
    <mergeCell ref="JF92:JF94"/>
    <mergeCell ref="KB92:KB94"/>
    <mergeCell ref="JF98:JF100"/>
    <mergeCell ref="KB98:KB100"/>
    <mergeCell ref="JF80:JF82"/>
    <mergeCell ref="KB80:KB82"/>
    <mergeCell ref="JF83:JF85"/>
    <mergeCell ref="KB83:KB85"/>
    <mergeCell ref="JF77:JF79"/>
    <mergeCell ref="KB77:KB79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HN77:HN79"/>
    <mergeCell ref="IJ77:IJ79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68:JF70"/>
    <mergeCell ref="KB68:KB70"/>
    <mergeCell ref="JF65:JF67"/>
    <mergeCell ref="KB65:KB67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1:JF73"/>
    <mergeCell ref="KB71:KB73"/>
    <mergeCell ref="JF74:JF76"/>
    <mergeCell ref="KB74:KB76"/>
    <mergeCell ref="BP77:BP79"/>
    <mergeCell ref="CL77:CL79"/>
    <mergeCell ref="DH77:DH79"/>
    <mergeCell ref="ED77:ED79"/>
    <mergeCell ref="EZ77:EZ79"/>
    <mergeCell ref="FV77:FV79"/>
    <mergeCell ref="GR77:GR79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JF56:JF58"/>
    <mergeCell ref="KB56:KB58"/>
    <mergeCell ref="JF53:JF55"/>
    <mergeCell ref="KB53:KB55"/>
    <mergeCell ref="JF50:JF52"/>
    <mergeCell ref="KB50:KB52"/>
    <mergeCell ref="JF59:JF61"/>
    <mergeCell ref="KB59:KB61"/>
    <mergeCell ref="JF62:JF64"/>
    <mergeCell ref="KB62:KB64"/>
    <mergeCell ref="JF44:JF46"/>
    <mergeCell ref="KB44:KB46"/>
    <mergeCell ref="JF47:JF49"/>
    <mergeCell ref="KB47:KB49"/>
    <mergeCell ref="JF41:JF43"/>
    <mergeCell ref="KB41:KB43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38:JF40"/>
    <mergeCell ref="KB38:KB40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HN38:HN40"/>
    <mergeCell ref="IJ38:IJ40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BP32:BP34"/>
    <mergeCell ref="CL32:CL34"/>
    <mergeCell ref="DH32:DH34"/>
    <mergeCell ref="ED32:ED34"/>
    <mergeCell ref="DH38:DH40"/>
    <mergeCell ref="ED38:ED40"/>
    <mergeCell ref="EZ38:EZ40"/>
    <mergeCell ref="FV38:FV40"/>
    <mergeCell ref="GR38:GR40"/>
    <mergeCell ref="BP35:BP37"/>
    <mergeCell ref="CL35:CL37"/>
    <mergeCell ref="DH35:DH37"/>
    <mergeCell ref="ED35:ED37"/>
    <mergeCell ref="EZ35:EZ37"/>
    <mergeCell ref="FV35:FV37"/>
    <mergeCell ref="GR35:GR37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JF29:JF31"/>
    <mergeCell ref="KB29:KB31"/>
    <mergeCell ref="JF32:JF34"/>
    <mergeCell ref="KB32:KB34"/>
    <mergeCell ref="HN35:HN37"/>
    <mergeCell ref="IJ35:IJ37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JF26:JF28"/>
    <mergeCell ref="KB26:KB28"/>
    <mergeCell ref="EZ26:EZ28"/>
    <mergeCell ref="FV26:FV28"/>
    <mergeCell ref="GR26:GR28"/>
    <mergeCell ref="HN26:HN28"/>
    <mergeCell ref="IJ26:IJ28"/>
    <mergeCell ref="JF20:JF22"/>
    <mergeCell ref="KB20:KB22"/>
    <mergeCell ref="JF8:JF10"/>
    <mergeCell ref="KB8:KB10"/>
    <mergeCell ref="JF17:JF19"/>
    <mergeCell ref="KB17:KB19"/>
    <mergeCell ref="JF11:JF13"/>
    <mergeCell ref="KB11:KB13"/>
    <mergeCell ref="EZ17:EZ19"/>
    <mergeCell ref="FV17:FV19"/>
    <mergeCell ref="GR17:GR19"/>
    <mergeCell ref="JF14:JF16"/>
    <mergeCell ref="KB14:KB16"/>
    <mergeCell ref="IJ8:IJ10"/>
    <mergeCell ref="HN17:HN19"/>
    <mergeCell ref="IJ17:IJ19"/>
    <mergeCell ref="IJ14:IJ16"/>
    <mergeCell ref="ED11:ED13"/>
    <mergeCell ref="EZ11:EZ13"/>
    <mergeCell ref="FV11:FV13"/>
    <mergeCell ref="GR11:GR13"/>
    <mergeCell ref="HN11:HN13"/>
    <mergeCell ref="IJ11:IJ13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FJ6:FS6"/>
    <mergeCell ref="FU6:GE6"/>
    <mergeCell ref="GF6:GO6"/>
    <mergeCell ref="GQ6:HA6"/>
    <mergeCell ref="HB6:HK6"/>
    <mergeCell ref="HM6:HW6"/>
    <mergeCell ref="HX6:IG6"/>
    <mergeCell ref="BP17:BP19"/>
    <mergeCell ref="CL17:CL19"/>
    <mergeCell ref="EZ8:EZ10"/>
    <mergeCell ref="FV8:FV10"/>
    <mergeCell ref="GR8:GR10"/>
    <mergeCell ref="HN8:HN10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BP11:BP13"/>
    <mergeCell ref="CL11:CL13"/>
    <mergeCell ref="DH11:DH13"/>
    <mergeCell ref="II6:IS6"/>
    <mergeCell ref="IT6:JC6"/>
    <mergeCell ref="JE6:JO6"/>
    <mergeCell ref="JP6:JY6"/>
    <mergeCell ref="KA6:KK6"/>
    <mergeCell ref="KL6:KU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</mergeCells>
  <phoneticPr fontId="49" type="noConversion"/>
  <conditionalFormatting sqref="K8:K100">
    <cfRule type="containsBlanks" dxfId="57" priority="121">
      <formula>LEN(TRIM(K8))=0</formula>
    </cfRule>
    <cfRule type="cellIs" dxfId="56" priority="122" operator="greaterThan">
      <formula>40</formula>
    </cfRule>
  </conditionalFormatting>
  <conditionalFormatting sqref="U8:U100">
    <cfRule type="containsBlanks" dxfId="55" priority="119">
      <formula>LEN(TRIM(U8))=0</formula>
    </cfRule>
    <cfRule type="cellIs" dxfId="54" priority="120" operator="greaterThan">
      <formula>80</formula>
    </cfRule>
  </conditionalFormatting>
  <conditionalFormatting sqref="AG8:AG100">
    <cfRule type="containsBlanks" dxfId="53" priority="117">
      <formula>LEN(TRIM(AG8))=0</formula>
    </cfRule>
    <cfRule type="cellIs" dxfId="52" priority="118" operator="greaterThan">
      <formula>40</formula>
    </cfRule>
  </conditionalFormatting>
  <conditionalFormatting sqref="AQ8:AQ100">
    <cfRule type="containsBlanks" dxfId="51" priority="115">
      <formula>LEN(TRIM(AQ8))=0</formula>
    </cfRule>
    <cfRule type="cellIs" dxfId="50" priority="116" operator="greaterThan">
      <formula>80</formula>
    </cfRule>
  </conditionalFormatting>
  <conditionalFormatting sqref="BC8:BC100">
    <cfRule type="containsBlanks" dxfId="49" priority="113">
      <formula>LEN(TRIM(BC8))=0</formula>
    </cfRule>
    <cfRule type="cellIs" dxfId="48" priority="114" operator="greaterThan">
      <formula>40</formula>
    </cfRule>
  </conditionalFormatting>
  <conditionalFormatting sqref="BM8:BM100">
    <cfRule type="containsBlanks" dxfId="47" priority="111">
      <formula>LEN(TRIM(BM8))=0</formula>
    </cfRule>
    <cfRule type="cellIs" dxfId="46" priority="112" operator="greaterThan">
      <formula>80</formula>
    </cfRule>
  </conditionalFormatting>
  <conditionalFormatting sqref="BY8:BY100">
    <cfRule type="containsBlanks" dxfId="45" priority="109">
      <formula>LEN(TRIM(BY8))=0</formula>
    </cfRule>
    <cfRule type="cellIs" dxfId="44" priority="110" operator="greaterThan">
      <formula>40</formula>
    </cfRule>
  </conditionalFormatting>
  <conditionalFormatting sqref="CI8:CI100">
    <cfRule type="containsBlanks" dxfId="43" priority="107">
      <formula>LEN(TRIM(CI8))=0</formula>
    </cfRule>
    <cfRule type="cellIs" dxfId="42" priority="108" operator="greaterThan">
      <formula>80</formula>
    </cfRule>
  </conditionalFormatting>
  <conditionalFormatting sqref="CU8:CU100">
    <cfRule type="containsBlanks" dxfId="41" priority="105">
      <formula>LEN(TRIM(CU8))=0</formula>
    </cfRule>
    <cfRule type="cellIs" dxfId="40" priority="106" operator="greaterThan">
      <formula>40</formula>
    </cfRule>
  </conditionalFormatting>
  <conditionalFormatting sqref="DE8:DE100">
    <cfRule type="containsBlanks" dxfId="39" priority="103">
      <formula>LEN(TRIM(DE8))=0</formula>
    </cfRule>
    <cfRule type="cellIs" dxfId="38" priority="104" operator="greaterThan">
      <formula>80</formula>
    </cfRule>
  </conditionalFormatting>
  <conditionalFormatting sqref="DQ8:DQ100">
    <cfRule type="containsBlanks" dxfId="37" priority="101">
      <formula>LEN(TRIM(DQ8))=0</formula>
    </cfRule>
    <cfRule type="cellIs" dxfId="36" priority="102" operator="greaterThan">
      <formula>40</formula>
    </cfRule>
  </conditionalFormatting>
  <conditionalFormatting sqref="EA8:EA100">
    <cfRule type="containsBlanks" dxfId="35" priority="99">
      <formula>LEN(TRIM(EA8))=0</formula>
    </cfRule>
    <cfRule type="cellIs" dxfId="34" priority="100" operator="greaterThan">
      <formula>80</formula>
    </cfRule>
  </conditionalFormatting>
  <conditionalFormatting sqref="EM8:EM100">
    <cfRule type="containsBlanks" dxfId="33" priority="97">
      <formula>LEN(TRIM(EM8))=0</formula>
    </cfRule>
    <cfRule type="cellIs" dxfId="32" priority="98" operator="greaterThan">
      <formula>40</formula>
    </cfRule>
  </conditionalFormatting>
  <conditionalFormatting sqref="EW8:EW100">
    <cfRule type="containsBlanks" dxfId="31" priority="95">
      <formula>LEN(TRIM(EW8))=0</formula>
    </cfRule>
    <cfRule type="cellIs" dxfId="30" priority="96" operator="greaterThan">
      <formula>80</formula>
    </cfRule>
  </conditionalFormatting>
  <conditionalFormatting sqref="FI8:FI100">
    <cfRule type="containsBlanks" dxfId="29" priority="93">
      <formula>LEN(TRIM(FI8))=0</formula>
    </cfRule>
    <cfRule type="cellIs" dxfId="28" priority="94" operator="greaterThan">
      <formula>40</formula>
    </cfRule>
  </conditionalFormatting>
  <conditionalFormatting sqref="FS8:FS100">
    <cfRule type="containsBlanks" dxfId="27" priority="91">
      <formula>LEN(TRIM(FS8))=0</formula>
    </cfRule>
    <cfRule type="cellIs" dxfId="26" priority="92" operator="greaterThan">
      <formula>80</formula>
    </cfRule>
  </conditionalFormatting>
  <conditionalFormatting sqref="GE8:GE100">
    <cfRule type="containsBlanks" dxfId="25" priority="89">
      <formula>LEN(TRIM(GE8))=0</formula>
    </cfRule>
    <cfRule type="cellIs" dxfId="24" priority="90" operator="greaterThan">
      <formula>40</formula>
    </cfRule>
  </conditionalFormatting>
  <conditionalFormatting sqref="GO8:GO100">
    <cfRule type="containsBlanks" dxfId="23" priority="87">
      <formula>LEN(TRIM(GO8))=0</formula>
    </cfRule>
    <cfRule type="cellIs" dxfId="22" priority="88" operator="greaterThan">
      <formula>80</formula>
    </cfRule>
  </conditionalFormatting>
  <conditionalFormatting sqref="HA8:HA100">
    <cfRule type="containsBlanks" dxfId="21" priority="85">
      <formula>LEN(TRIM(HA8))=0</formula>
    </cfRule>
    <cfRule type="cellIs" dxfId="20" priority="86" operator="greaterThan">
      <formula>40</formula>
    </cfRule>
  </conditionalFormatting>
  <conditionalFormatting sqref="HK8:HK100">
    <cfRule type="containsBlanks" dxfId="19" priority="83">
      <formula>LEN(TRIM(HK8))=0</formula>
    </cfRule>
    <cfRule type="cellIs" dxfId="18" priority="84" operator="greaterThan">
      <formula>80</formula>
    </cfRule>
  </conditionalFormatting>
  <conditionalFormatting sqref="HW8:HW100">
    <cfRule type="containsBlanks" dxfId="17" priority="81">
      <formula>LEN(TRIM(HW8))=0</formula>
    </cfRule>
    <cfRule type="cellIs" dxfId="16" priority="82" operator="greaterThan">
      <formula>40</formula>
    </cfRule>
  </conditionalFormatting>
  <conditionalFormatting sqref="IG8:IG100">
    <cfRule type="containsBlanks" dxfId="15" priority="79">
      <formula>LEN(TRIM(IG8))=0</formula>
    </cfRule>
    <cfRule type="cellIs" dxfId="14" priority="80" operator="greaterThan">
      <formula>80</formula>
    </cfRule>
  </conditionalFormatting>
  <conditionalFormatting sqref="IS8:IS100">
    <cfRule type="containsBlanks" dxfId="13" priority="77">
      <formula>LEN(TRIM(IS8))=0</formula>
    </cfRule>
    <cfRule type="cellIs" dxfId="12" priority="78" operator="greaterThan">
      <formula>40</formula>
    </cfRule>
  </conditionalFormatting>
  <conditionalFormatting sqref="JC8:JC100">
    <cfRule type="containsBlanks" dxfId="11" priority="75">
      <formula>LEN(TRIM(JC8))=0</formula>
    </cfRule>
    <cfRule type="cellIs" dxfId="10" priority="76" operator="greaterThan">
      <formula>80</formula>
    </cfRule>
  </conditionalFormatting>
  <conditionalFormatting sqref="JO8:JO100">
    <cfRule type="containsBlanks" dxfId="9" priority="73">
      <formula>LEN(TRIM(JO8))=0</formula>
    </cfRule>
    <cfRule type="cellIs" dxfId="8" priority="74" operator="greaterThan">
      <formula>40</formula>
    </cfRule>
  </conditionalFormatting>
  <conditionalFormatting sqref="JY8:JY100">
    <cfRule type="containsBlanks" dxfId="7" priority="71">
      <formula>LEN(TRIM(JY8))=0</formula>
    </cfRule>
    <cfRule type="cellIs" dxfId="6" priority="72" operator="greaterThan">
      <formula>80</formula>
    </cfRule>
  </conditionalFormatting>
  <conditionalFormatting sqref="KK8:KK100">
    <cfRule type="containsBlanks" dxfId="5" priority="69">
      <formula>LEN(TRIM(KK8))=0</formula>
    </cfRule>
    <cfRule type="cellIs" dxfId="4" priority="70" operator="greaterThan">
      <formula>40</formula>
    </cfRule>
  </conditionalFormatting>
  <conditionalFormatting sqref="KU8:KU100 LQ8:LQ100">
    <cfRule type="containsBlanks" dxfId="3" priority="67">
      <formula>LEN(TRIM(KU8))=0</formula>
    </cfRule>
    <cfRule type="cellIs" dxfId="2" priority="68" operator="greaterThan">
      <formula>80</formula>
    </cfRule>
  </conditionalFormatting>
  <conditionalFormatting sqref="LG8:LG100">
    <cfRule type="containsBlanks" dxfId="1" priority="1">
      <formula>LEN(TRIM(LG8))=0</formula>
    </cfRule>
    <cfRule type="cellIs" dxfId="0" priority="2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28"/>
  <sheetViews>
    <sheetView zoomScaleNormal="100" workbookViewId="0">
      <pane ySplit="4" topLeftCell="A5" activePane="bottomLeft" state="frozen"/>
      <selection pane="bottomLeft" activeCell="F33" sqref="F33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106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44652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84</v>
      </c>
      <c r="E4" s="10" t="s">
        <v>84</v>
      </c>
      <c r="F4" s="10" t="s">
        <v>14</v>
      </c>
      <c r="G4" s="10" t="s">
        <v>84</v>
      </c>
      <c r="H4" s="10" t="s">
        <v>6</v>
      </c>
    </row>
    <row r="5" spans="1:8" s="61" customFormat="1" ht="12.9" customHeight="1">
      <c r="A5" s="78">
        <v>1579</v>
      </c>
      <c r="B5" s="97" t="s">
        <v>92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2096</v>
      </c>
      <c r="B6" s="97" t="s">
        <v>93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2265</v>
      </c>
      <c r="B7" s="97" t="s">
        <v>94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2372</v>
      </c>
      <c r="B8" s="97" t="s">
        <v>95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47.944058333333345</v>
      </c>
      <c r="H8" s="95" t="e">
        <f t="shared" ref="H8" si="5">G8+F8</f>
        <v>#VALUE!</v>
      </c>
    </row>
    <row r="9" spans="1:8" s="61" customFormat="1" ht="12.9" customHeight="1">
      <c r="A9" s="78">
        <v>15291</v>
      </c>
      <c r="B9" s="97" t="s">
        <v>96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38.82953197491041</v>
      </c>
      <c r="H9" s="95" t="e">
        <f t="shared" ref="H9:H10" si="7">G9+F9</f>
        <v>#VALUE!</v>
      </c>
    </row>
    <row r="10" spans="1:8" s="61" customFormat="1" ht="12.9" customHeight="1">
      <c r="A10" s="78">
        <v>24431</v>
      </c>
      <c r="B10" s="97" t="s">
        <v>97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23.972029166666665</v>
      </c>
      <c r="H10" s="95" t="e">
        <f t="shared" si="7"/>
        <v>#VALUE!</v>
      </c>
    </row>
    <row r="11" spans="1:8" s="61" customFormat="1" ht="12.9" customHeight="1">
      <c r="A11" s="78">
        <v>24931</v>
      </c>
      <c r="B11" s="97" t="s">
        <v>98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" si="8">E11+D11</f>
        <v>#VALUE!</v>
      </c>
      <c r="G11" s="107">
        <f>IFERROR(HLOOKUP(A11,HESAP!$2:$105,102,FALSE),"")</f>
        <v>0</v>
      </c>
      <c r="H11" s="95" t="e">
        <f t="shared" ref="H11" si="9">G11+F11</f>
        <v>#VALUE!</v>
      </c>
    </row>
    <row r="12" spans="1:8" s="61" customFormat="1" ht="12.9" customHeight="1">
      <c r="A12" s="78">
        <v>30593</v>
      </c>
      <c r="B12" s="97" t="s">
        <v>99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31019</v>
      </c>
      <c r="B13" s="97" t="s">
        <v>100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 t="str">
        <f>IFERROR(HLOOKUP(A13,HESAP!$2:$105,102,FALSE),"")</f>
        <v/>
      </c>
      <c r="H13" s="95" t="e">
        <f>G13+F13</f>
        <v>#VALUE!</v>
      </c>
    </row>
    <row r="14" spans="1:8" s="61" customFormat="1" ht="12.9" customHeight="1">
      <c r="A14" s="78">
        <v>32575</v>
      </c>
      <c r="B14" s="97" t="s">
        <v>101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8" si="10">E14+D14</f>
        <v>#VALUE!</v>
      </c>
      <c r="G14" s="107">
        <f>IFERROR(HLOOKUP(A14,HESAP!$2:$105,102,FALSE),"")</f>
        <v>-2.1184583914728661</v>
      </c>
      <c r="H14" s="95" t="e">
        <f t="shared" ref="H14:H18" si="11">G14+F14</f>
        <v>#VALUE!</v>
      </c>
    </row>
    <row r="15" spans="1:8" s="61" customFormat="1" ht="12.9" customHeight="1">
      <c r="A15" s="78">
        <v>35921</v>
      </c>
      <c r="B15" s="97" t="s">
        <v>102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35949</v>
      </c>
      <c r="B16" s="97" t="s">
        <v>103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-10.480794147286819</v>
      </c>
      <c r="H16" s="95" t="e">
        <f t="shared" si="11"/>
        <v>#VALUE!</v>
      </c>
    </row>
    <row r="17" spans="1:8" s="61" customFormat="1" ht="12.9" customHeight="1">
      <c r="A17" s="78">
        <v>39261</v>
      </c>
      <c r="B17" s="97" t="s">
        <v>104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57.532870000000003</v>
      </c>
      <c r="H17" s="95" t="e">
        <f t="shared" si="11"/>
        <v>#VALUE!</v>
      </c>
    </row>
    <row r="18" spans="1:8" s="61" customFormat="1" ht="12.9" customHeight="1">
      <c r="A18" s="78">
        <v>42907</v>
      </c>
      <c r="B18" s="97" t="s">
        <v>105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44789</v>
      </c>
      <c r="B19" s="97" t="s">
        <v>107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ref="F19" si="12">E19+D19</f>
        <v>#VALUE!</v>
      </c>
      <c r="G19" s="107">
        <f>IFERROR(HLOOKUP(A19,HESAP!$2:$105,102,FALSE),"")</f>
        <v>0</v>
      </c>
      <c r="H19" s="95" t="e">
        <f t="shared" ref="H19" si="13">G19+F19</f>
        <v>#VALUE!</v>
      </c>
    </row>
    <row r="20" spans="1:8" s="61" customFormat="1" ht="12.9" customHeight="1">
      <c r="A20" s="79"/>
      <c r="B20" s="112"/>
      <c r="C20" s="108"/>
      <c r="D20" s="95"/>
      <c r="E20" s="95"/>
      <c r="F20" s="95"/>
      <c r="G20" s="95"/>
      <c r="H20" s="96"/>
    </row>
    <row r="21" spans="1:8" ht="21.9" customHeight="1" thickBot="1">
      <c r="A21" s="80">
        <f>COUNT(A5:A20)</f>
        <v>15</v>
      </c>
      <c r="B21" s="113"/>
      <c r="C21" s="109"/>
      <c r="D21" s="81"/>
      <c r="E21" s="81"/>
      <c r="F21" s="81"/>
      <c r="G21" s="81"/>
      <c r="H21" s="82"/>
    </row>
    <row r="22" spans="1:8" ht="21.9" customHeight="1" thickBot="1">
      <c r="A22" s="86" t="s">
        <v>19</v>
      </c>
      <c r="B22" s="114" t="s">
        <v>20</v>
      </c>
      <c r="C22" s="110">
        <f t="shared" ref="C22:H22" si="14">SUM(C5:C18)</f>
        <v>0</v>
      </c>
      <c r="D22" s="87">
        <f t="shared" si="14"/>
        <v>0</v>
      </c>
      <c r="E22" s="87">
        <f t="shared" si="14"/>
        <v>0</v>
      </c>
      <c r="F22" s="87" t="e">
        <f t="shared" si="14"/>
        <v>#VALUE!</v>
      </c>
      <c r="G22" s="87">
        <f t="shared" si="14"/>
        <v>155.67923693615074</v>
      </c>
      <c r="H22" s="87" t="e">
        <f t="shared" si="14"/>
        <v>#VALUE!</v>
      </c>
    </row>
    <row r="23" spans="1:8" ht="16.2" thickBot="1">
      <c r="A23" s="83"/>
      <c r="B23" s="115"/>
      <c r="C23" s="111"/>
      <c r="D23" s="84"/>
      <c r="E23" s="84"/>
      <c r="F23" s="84"/>
      <c r="G23" s="84"/>
      <c r="H23" s="85"/>
    </row>
    <row r="27" spans="1:8" ht="21" customHeight="1">
      <c r="C27" s="62"/>
      <c r="D27" s="62"/>
    </row>
    <row r="28" spans="1:8" ht="22.5" customHeight="1">
      <c r="E28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45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1579</v>
      </c>
      <c r="B3" s="137" t="s">
        <v>92</v>
      </c>
      <c r="C3" s="98">
        <f>HLOOKUP(A3,HESAP!$5:$101,97,FALSE)</f>
        <v>30</v>
      </c>
      <c r="D3" s="98">
        <f>HLOOKUP(A3,HESAP!$1:$101,101,FALSE)</f>
        <v>45.156613081395356</v>
      </c>
    </row>
    <row r="4" spans="1:7" ht="12.9" customHeight="1">
      <c r="A4" s="92">
        <v>2096</v>
      </c>
      <c r="B4" s="137" t="s">
        <v>93</v>
      </c>
      <c r="C4" s="98">
        <f>HLOOKUP(A4,HESAP!$5:$101,97,FALSE)</f>
        <v>0</v>
      </c>
      <c r="D4" s="98">
        <f>HLOOKUP(A4,HESAP!$1:$101,101,FALSE)</f>
        <v>0</v>
      </c>
    </row>
    <row r="5" spans="1:7" ht="12.9" customHeight="1">
      <c r="A5" s="92">
        <v>2265</v>
      </c>
      <c r="B5" s="137" t="s">
        <v>94</v>
      </c>
      <c r="C5" s="98">
        <f>HLOOKUP(A5,HESAP!$5:$101,97,FALSE)</f>
        <v>15</v>
      </c>
      <c r="D5" s="98">
        <f>HLOOKUP(A5,HESAP!$1:$101,101,FALSE)</f>
        <v>-22.578306540697671</v>
      </c>
    </row>
    <row r="6" spans="1:7" ht="12.9" customHeight="1">
      <c r="A6" s="92">
        <v>2372</v>
      </c>
      <c r="B6" s="137" t="s">
        <v>95</v>
      </c>
      <c r="C6" s="98">
        <f>HLOOKUP(A6,HESAP!$5:$101,97,FALSE)</f>
        <v>22.5</v>
      </c>
      <c r="D6" s="98">
        <f>HLOOKUP(A6,HESAP!$1:$101,101,FALSE)</f>
        <v>107.87413125</v>
      </c>
    </row>
    <row r="7" spans="1:7" ht="12.9" customHeight="1">
      <c r="A7" s="92">
        <v>15291</v>
      </c>
      <c r="B7" s="137" t="s">
        <v>96</v>
      </c>
      <c r="C7" s="98">
        <f>HLOOKUP(A7,HESAP!$5:$101,97,FALSE)</f>
        <v>22.5</v>
      </c>
      <c r="D7" s="98" t="e">
        <f>HLOOKUP(A7,HESAP!$1:$101,101,FALSE)</f>
        <v>#DIV/0!</v>
      </c>
    </row>
    <row r="8" spans="1:7" ht="12.9" customHeight="1">
      <c r="A8" s="92">
        <v>24431</v>
      </c>
      <c r="B8" s="137" t="s">
        <v>97</v>
      </c>
      <c r="C8" s="98">
        <f>HLOOKUP(A8,HESAP!$5:$101,97,FALSE)</f>
        <v>22.5</v>
      </c>
      <c r="D8" s="98">
        <f>HLOOKUP(A8,HESAP!$1:$101,101,FALSE)</f>
        <v>133.5584482142857</v>
      </c>
    </row>
    <row r="9" spans="1:7" ht="12.9" customHeight="1">
      <c r="A9" s="92">
        <v>24931</v>
      </c>
      <c r="B9" s="137" t="s">
        <v>98</v>
      </c>
      <c r="C9" s="98">
        <f>HLOOKUP(A9,HESAP!$5:$101,97,FALSE)</f>
        <v>22.5</v>
      </c>
      <c r="D9" s="98">
        <f>HLOOKUP(A9,HESAP!$1:$101,101,FALSE)</f>
        <v>-34.28557659883721</v>
      </c>
    </row>
    <row r="10" spans="1:7" ht="12.9" customHeight="1">
      <c r="A10" s="92">
        <v>30593</v>
      </c>
      <c r="B10" s="137" t="s">
        <v>99</v>
      </c>
      <c r="C10" s="98">
        <f>HLOOKUP(A10,HESAP!$5:$101,97,FALSE)</f>
        <v>30</v>
      </c>
      <c r="D10" s="98">
        <f>HLOOKUP(A10,HESAP!$1:$101,101,FALSE)</f>
        <v>43.484145930232572</v>
      </c>
    </row>
    <row r="11" spans="1:7" ht="12.9" customHeight="1">
      <c r="A11" s="92">
        <v>31019</v>
      </c>
      <c r="B11" s="137" t="s">
        <v>100</v>
      </c>
      <c r="C11" s="98">
        <f>HLOOKUP(A11,HESAP!$5:$101,97,FALSE)</f>
        <v>30</v>
      </c>
      <c r="D11" s="98" t="e">
        <f>HLOOKUP(A11,HESAP!$1:$101,101,FALSE)</f>
        <v>#DIV/0!</v>
      </c>
    </row>
    <row r="12" spans="1:7" ht="12.9" customHeight="1">
      <c r="A12" s="92">
        <v>32575</v>
      </c>
      <c r="B12" s="137" t="s">
        <v>101</v>
      </c>
      <c r="C12" s="98">
        <f>HLOOKUP(A12,HESAP!$5:$101,97,FALSE)</f>
        <v>30</v>
      </c>
      <c r="D12" s="98">
        <f>HLOOKUP(A12,HESAP!$1:$101,101,FALSE)</f>
        <v>1.6724671511627953</v>
      </c>
    </row>
    <row r="13" spans="1:7" ht="12.9" customHeight="1">
      <c r="A13" s="92">
        <v>35921</v>
      </c>
      <c r="B13" s="137" t="s">
        <v>102</v>
      </c>
      <c r="C13" s="98">
        <f>HLOOKUP(A13,HESAP!$5:$101,97,FALSE)</f>
        <v>30</v>
      </c>
      <c r="D13" s="98">
        <f>HLOOKUP(A13,HESAP!$1:$101,101,FALSE)</f>
        <v>151.04180783208022</v>
      </c>
    </row>
    <row r="14" spans="1:7" ht="12.9" customHeight="1">
      <c r="A14" s="92">
        <v>35949</v>
      </c>
      <c r="B14" s="137" t="s">
        <v>103</v>
      </c>
      <c r="C14" s="98">
        <f>HLOOKUP(A14,HESAP!$5:$101,97,FALSE)</f>
        <v>22.5</v>
      </c>
      <c r="D14" s="98" t="e">
        <f>HLOOKUP(A14,HESAP!$1:$101,101,FALSE)</f>
        <v>#DIV/0!</v>
      </c>
    </row>
    <row r="15" spans="1:7" ht="12.9" customHeight="1">
      <c r="A15" s="92">
        <v>39261</v>
      </c>
      <c r="B15" s="137" t="s">
        <v>104</v>
      </c>
      <c r="C15" s="98">
        <f>HLOOKUP(A15,HESAP!$5:$101,97,FALSE)</f>
        <v>22.5</v>
      </c>
      <c r="D15" s="98" t="e">
        <f>HLOOKUP(A15,HESAP!$1:$101,101,FALSE)</f>
        <v>#DIV/0!</v>
      </c>
    </row>
    <row r="16" spans="1:7" ht="12.9" customHeight="1">
      <c r="A16" s="92">
        <v>42907</v>
      </c>
      <c r="B16" s="137" t="s">
        <v>105</v>
      </c>
      <c r="C16" s="98">
        <f>HLOOKUP(A16,HESAP!$5:$101,97,FALSE)</f>
        <v>30</v>
      </c>
      <c r="D16" s="98">
        <f>HLOOKUP(A16,HESAP!$1:$101,101,FALSE)</f>
        <v>43.484145930232572</v>
      </c>
    </row>
    <row r="17" spans="1:11" ht="12.9" customHeight="1">
      <c r="A17" s="92">
        <v>44789</v>
      </c>
      <c r="B17" s="137" t="s">
        <v>107</v>
      </c>
      <c r="C17" s="98">
        <f>HLOOKUP(A17,HESAP!$5:$101,97,FALSE)</f>
        <v>0</v>
      </c>
      <c r="D17" s="98">
        <f>HLOOKUP(A17,HESAP!$1:$101,101,FALSE)</f>
        <v>0</v>
      </c>
    </row>
    <row r="18" spans="1:11" ht="12.9" customHeight="1">
      <c r="A18" s="136"/>
      <c r="B18" s="137"/>
      <c r="C18" s="98"/>
      <c r="D18" s="98"/>
    </row>
    <row r="19" spans="1:11" ht="12.9" customHeight="1">
      <c r="A19" s="136"/>
      <c r="B19" s="137"/>
      <c r="C19" s="98"/>
      <c r="D19" s="98"/>
    </row>
    <row r="20" spans="1:11" ht="13.8" thickBot="1">
      <c r="A20" s="89"/>
      <c r="B20" s="137"/>
      <c r="C20" s="139"/>
      <c r="D20" s="141"/>
    </row>
    <row r="21" spans="1:11" s="117" customFormat="1" ht="20.100000000000001" customHeight="1" thickBot="1">
      <c r="A21" s="102">
        <f>COUNT(A3:A20)</f>
        <v>15</v>
      </c>
      <c r="B21" s="116" t="s">
        <v>19</v>
      </c>
      <c r="C21" s="138">
        <f>SUM(C3:C19)</f>
        <v>330</v>
      </c>
      <c r="D21" s="140" t="e">
        <f>SUM(D3:D19)</f>
        <v>#DIV/0!</v>
      </c>
    </row>
    <row r="22" spans="1:11" ht="13.8" thickBot="1">
      <c r="C22" s="244" t="s">
        <v>28</v>
      </c>
      <c r="D22" s="244"/>
      <c r="F22" s="142"/>
      <c r="G22" s="143"/>
      <c r="H22" s="143"/>
      <c r="I22" s="143"/>
      <c r="J22" s="143"/>
      <c r="K22" s="144"/>
    </row>
    <row r="23" spans="1:11" ht="13.8" thickTop="1">
      <c r="C23" s="245" t="e">
        <f>D21/C21</f>
        <v>#DIV/0!</v>
      </c>
      <c r="D23" s="246"/>
      <c r="F23" s="145"/>
      <c r="G23" s="150" t="s">
        <v>56</v>
      </c>
      <c r="H23" s="150"/>
      <c r="I23" s="150"/>
      <c r="J23" s="150" t="e">
        <f>C23*0.9</f>
        <v>#DIV/0!</v>
      </c>
      <c r="K23" s="146"/>
    </row>
    <row r="24" spans="1:11" ht="13.8" thickBot="1">
      <c r="C24" s="247"/>
      <c r="D24" s="248"/>
      <c r="F24" s="145"/>
      <c r="G24" s="151" t="s">
        <v>55</v>
      </c>
      <c r="H24" s="151"/>
      <c r="I24" s="151"/>
      <c r="J24" s="152" t="e">
        <f>J23*7.5</f>
        <v>#DIV/0!</v>
      </c>
      <c r="K24" s="146"/>
    </row>
    <row r="25" spans="1:11" ht="14.4" thickTop="1" thickBot="1">
      <c r="F25" s="147"/>
      <c r="G25" s="148"/>
      <c r="H25" s="148"/>
      <c r="I25" s="148"/>
      <c r="J25" s="148"/>
      <c r="K25" s="149"/>
    </row>
  </sheetData>
  <mergeCells count="3">
    <mergeCell ref="C22:D22"/>
    <mergeCell ref="C23:D24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2"/>
  <sheetViews>
    <sheetView workbookViewId="0">
      <pane ySplit="4" topLeftCell="A5" activePane="bottomLeft" state="frozen"/>
      <selection pane="bottomLeft" activeCell="E34" sqref="E34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44652</v>
      </c>
      <c r="C2" s="72"/>
      <c r="D2" s="250">
        <v>44562</v>
      </c>
      <c r="E2" s="251"/>
      <c r="F2" s="250">
        <v>44593</v>
      </c>
      <c r="G2" s="251"/>
      <c r="H2" s="250">
        <v>44621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1579</v>
      </c>
      <c r="B5" s="91" t="s">
        <v>92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2096</v>
      </c>
      <c r="B6" s="91" t="s">
        <v>93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2265</v>
      </c>
      <c r="B7" s="91" t="s">
        <v>94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2372</v>
      </c>
      <c r="B8" s="91" t="s">
        <v>95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15291</v>
      </c>
      <c r="B9" s="91" t="s">
        <v>96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24431</v>
      </c>
      <c r="B10" s="91" t="s">
        <v>97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24931</v>
      </c>
      <c r="B11" s="91" t="s">
        <v>98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30593</v>
      </c>
      <c r="B12" s="91" t="s">
        <v>99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31019</v>
      </c>
      <c r="B13" s="91" t="s">
        <v>100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32575</v>
      </c>
      <c r="B14" s="91" t="s">
        <v>101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35921</v>
      </c>
      <c r="B15" s="91" t="s">
        <v>102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35949</v>
      </c>
      <c r="B16" s="91" t="s">
        <v>103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39261</v>
      </c>
      <c r="B17" s="91" t="s">
        <v>104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42907</v>
      </c>
      <c r="B18" s="91" t="s">
        <v>105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44789</v>
      </c>
      <c r="B19" s="91" t="s">
        <v>107</v>
      </c>
      <c r="C19" s="119" t="e">
        <f t="shared" ref="C19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/>
      <c r="B20" s="91"/>
      <c r="C20" s="119"/>
      <c r="D20" s="123"/>
      <c r="E20" s="124"/>
      <c r="F20" s="125"/>
      <c r="G20" s="126"/>
      <c r="H20" s="123"/>
      <c r="I20" s="124"/>
      <c r="J20" s="88"/>
    </row>
    <row r="21" spans="1:10" ht="13.8" thickBot="1">
      <c r="A21" s="93"/>
      <c r="B21" s="94"/>
      <c r="C21" s="120"/>
      <c r="D21" s="127"/>
      <c r="E21" s="128"/>
      <c r="F21" s="129"/>
      <c r="G21" s="130"/>
      <c r="H21" s="127"/>
      <c r="I21" s="128"/>
      <c r="J21" s="88"/>
    </row>
    <row r="22" spans="1:10" s="118" customFormat="1" ht="20.100000000000001" customHeight="1" thickBot="1">
      <c r="A22" s="131">
        <f>COUNT(A5:A20)</f>
        <v>15</v>
      </c>
      <c r="B22" s="132" t="s">
        <v>19</v>
      </c>
      <c r="C22" s="133" t="e">
        <f>(E22+G22+I22)/(D22+F22+H22)</f>
        <v>#DIV/0!</v>
      </c>
      <c r="D22" s="134">
        <f t="shared" ref="D22:I22" si="6">SUM(D6:D18)</f>
        <v>0</v>
      </c>
      <c r="E22" s="135">
        <f t="shared" si="6"/>
        <v>0</v>
      </c>
      <c r="F22" s="134">
        <f t="shared" si="6"/>
        <v>0</v>
      </c>
      <c r="G22" s="135">
        <f t="shared" si="6"/>
        <v>0</v>
      </c>
      <c r="H22" s="134">
        <f t="shared" si="6"/>
        <v>0</v>
      </c>
      <c r="I22" s="135">
        <f t="shared" si="6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3"/>
  <sheetViews>
    <sheetView workbookViewId="0">
      <pane ySplit="1" topLeftCell="A2110" activePane="bottomLeft" state="frozen"/>
      <selection pane="bottomLeft" activeCell="B2123" sqref="B2123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44789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1"/>
  <sheetViews>
    <sheetView workbookViewId="0">
      <pane ySplit="1" topLeftCell="A2" activePane="bottomLeft" state="frozen"/>
      <selection pane="bottomLeft" activeCell="C22" sqref="C22"/>
    </sheetView>
  </sheetViews>
  <sheetFormatPr defaultColWidth="9.109375" defaultRowHeight="13.2"/>
  <cols>
    <col min="5" max="5" width="12.6640625" bestFit="1" customWidth="1"/>
    <col min="6" max="6" width="41.109375" bestFit="1" customWidth="1"/>
    <col min="7" max="7" width="30.6640625" bestFit="1" customWidth="1"/>
    <col min="8" max="8" width="12.6640625" bestFit="1" customWidth="1"/>
  </cols>
  <sheetData>
    <row r="1" spans="1:13" ht="25.5" customHeight="1">
      <c r="A1" s="68" t="s">
        <v>72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58</v>
      </c>
      <c r="H1" s="67" t="s">
        <v>46</v>
      </c>
    </row>
    <row r="2" spans="1:13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3" si="0">C2-B2</f>
        <v>10.133333333333333</v>
      </c>
      <c r="E2" s="75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/>
      <c r="G3" s="218"/>
      <c r="H3" s="56"/>
    </row>
    <row r="4" spans="1:13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/>
      <c r="G4" s="219"/>
      <c r="L4" s="219"/>
      <c r="M4" s="219"/>
    </row>
    <row r="5" spans="1:13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/>
      <c r="G5" s="219"/>
      <c r="L5" s="219"/>
      <c r="M5" s="219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/>
      <c r="G6" s="219"/>
      <c r="L6" s="219"/>
      <c r="M6" s="219"/>
    </row>
    <row r="7" spans="1:13">
      <c r="A7">
        <v>6</v>
      </c>
      <c r="B7" s="11">
        <f>195/7.5</f>
        <v>26</v>
      </c>
      <c r="C7" s="11">
        <f>300/7.5</f>
        <v>40</v>
      </c>
      <c r="D7" s="11">
        <f t="shared" si="0"/>
        <v>14</v>
      </c>
      <c r="E7" s="57">
        <f t="shared" ref="E7:E13" si="1">($H$2/225/D7)</f>
        <v>0.34245755952380952</v>
      </c>
      <c r="F7" s="224" t="s">
        <v>108</v>
      </c>
      <c r="G7" s="219"/>
      <c r="L7" s="219"/>
      <c r="M7" s="219"/>
    </row>
    <row r="8" spans="1:13">
      <c r="A8">
        <v>7</v>
      </c>
      <c r="B8" s="11">
        <f>72/7.5</f>
        <v>9.6</v>
      </c>
      <c r="C8" s="11">
        <f>110/7.5</f>
        <v>14.666666666666666</v>
      </c>
      <c r="D8" s="11">
        <f t="shared" si="0"/>
        <v>5.0666666666666664</v>
      </c>
      <c r="E8" s="57">
        <f t="shared" si="1"/>
        <v>0.9462643092105264</v>
      </c>
      <c r="F8" s="222" t="s">
        <v>109</v>
      </c>
      <c r="G8" s="219"/>
      <c r="L8" s="219"/>
      <c r="M8" s="219"/>
    </row>
    <row r="9" spans="1:13">
      <c r="A9">
        <v>8</v>
      </c>
      <c r="B9" s="11">
        <f>59/7.5</f>
        <v>7.8666666666666663</v>
      </c>
      <c r="C9" s="11">
        <f>90/7.5</f>
        <v>12</v>
      </c>
      <c r="D9" s="11">
        <f t="shared" si="0"/>
        <v>4.1333333333333337</v>
      </c>
      <c r="E9" s="75">
        <f t="shared" si="1"/>
        <v>1.1599368951612903</v>
      </c>
      <c r="F9" s="223" t="s">
        <v>110</v>
      </c>
      <c r="G9" s="219"/>
      <c r="L9" s="219"/>
      <c r="M9" s="219"/>
    </row>
    <row r="10" spans="1:13">
      <c r="A10">
        <v>9</v>
      </c>
      <c r="B10" s="11">
        <f>78/7.5</f>
        <v>10.4</v>
      </c>
      <c r="C10" s="11">
        <f>120/7.5</f>
        <v>16</v>
      </c>
      <c r="D10" s="11">
        <f t="shared" si="0"/>
        <v>5.6</v>
      </c>
      <c r="E10" s="57">
        <f t="shared" si="1"/>
        <v>0.8561438988095238</v>
      </c>
      <c r="F10" s="223" t="s">
        <v>111</v>
      </c>
      <c r="G10" s="220"/>
      <c r="L10" s="219"/>
      <c r="M10" s="219"/>
    </row>
    <row r="11" spans="1:13">
      <c r="A11">
        <v>10</v>
      </c>
      <c r="B11" s="11">
        <f>43/7.5</f>
        <v>5.7333333333333334</v>
      </c>
      <c r="C11" s="11">
        <f>65/7.5</f>
        <v>8.6666666666666661</v>
      </c>
      <c r="D11" s="11">
        <f t="shared" si="0"/>
        <v>2.9333333333333327</v>
      </c>
      <c r="E11" s="75">
        <f t="shared" si="1"/>
        <v>1.6344565340909094</v>
      </c>
      <c r="F11" s="223" t="s">
        <v>112</v>
      </c>
      <c r="G11" s="220"/>
      <c r="L11" s="219"/>
      <c r="M11" s="219"/>
    </row>
    <row r="12" spans="1:13">
      <c r="A12">
        <v>11</v>
      </c>
      <c r="B12" s="11">
        <f>82/7.5</f>
        <v>10.933333333333334</v>
      </c>
      <c r="C12" s="11">
        <f>125/7.5</f>
        <v>16.666666666666668</v>
      </c>
      <c r="D12" s="11">
        <f t="shared" si="0"/>
        <v>5.7333333333333343</v>
      </c>
      <c r="E12" s="57">
        <f t="shared" si="1"/>
        <v>0.83623357558139522</v>
      </c>
      <c r="F12" s="223" t="s">
        <v>113</v>
      </c>
      <c r="L12" s="219"/>
      <c r="M12" s="219"/>
    </row>
    <row r="13" spans="1:13">
      <c r="A13">
        <v>12</v>
      </c>
      <c r="B13" s="11">
        <f>43/7.5</f>
        <v>5.7333333333333334</v>
      </c>
      <c r="C13" s="11">
        <f>65/7.5</f>
        <v>8.6666666666666661</v>
      </c>
      <c r="D13" s="11">
        <f t="shared" si="0"/>
        <v>2.9333333333333327</v>
      </c>
      <c r="E13" s="57">
        <f t="shared" si="1"/>
        <v>1.6344565340909094</v>
      </c>
      <c r="F13" s="223" t="s">
        <v>114</v>
      </c>
      <c r="L13" s="219"/>
      <c r="M13" s="219"/>
    </row>
    <row r="14" spans="1:13">
      <c r="A14">
        <v>13</v>
      </c>
      <c r="B14" s="11"/>
      <c r="C14" s="11"/>
      <c r="D14" s="11"/>
      <c r="E14" s="64">
        <v>7.5</v>
      </c>
      <c r="F14" t="s">
        <v>75</v>
      </c>
      <c r="L14" s="219"/>
      <c r="M14" s="219"/>
    </row>
    <row r="15" spans="1:13">
      <c r="A15">
        <v>14</v>
      </c>
      <c r="B15" s="11"/>
      <c r="C15" s="11"/>
      <c r="D15" s="11"/>
      <c r="E15" s="75"/>
      <c r="F15" t="s">
        <v>115</v>
      </c>
      <c r="L15" s="219"/>
      <c r="M15" s="219"/>
    </row>
    <row r="16" spans="1:13">
      <c r="A16">
        <v>15</v>
      </c>
      <c r="B16" s="11"/>
      <c r="C16" s="11"/>
      <c r="D16" s="11"/>
      <c r="E16" s="57" t="e">
        <f>ORTALAMA!$C$22*7.5</f>
        <v>#DIV/0!</v>
      </c>
      <c r="F16" t="s">
        <v>79</v>
      </c>
      <c r="G16" s="61" t="s">
        <v>52</v>
      </c>
      <c r="J16" s="219"/>
    </row>
    <row r="17" spans="1:10">
      <c r="A17">
        <v>16</v>
      </c>
      <c r="B17" s="11"/>
      <c r="C17" s="11"/>
      <c r="D17" s="11"/>
      <c r="E17" s="57" t="e">
        <f>ORTALAMA!$C$22*7.5</f>
        <v>#DIV/0!</v>
      </c>
      <c r="F17" t="s">
        <v>73</v>
      </c>
      <c r="G17" s="61" t="s">
        <v>52</v>
      </c>
      <c r="J17" s="221"/>
    </row>
    <row r="18" spans="1:10">
      <c r="A18">
        <v>17</v>
      </c>
      <c r="B18" s="11"/>
      <c r="C18" s="11"/>
      <c r="D18" s="11"/>
      <c r="E18" s="75" t="e">
        <f>ORTALAMA!$C$22*7.5</f>
        <v>#DIV/0!</v>
      </c>
      <c r="F18" t="s">
        <v>81</v>
      </c>
      <c r="G18" s="61" t="s">
        <v>52</v>
      </c>
      <c r="J18" s="219"/>
    </row>
    <row r="19" spans="1:10">
      <c r="A19">
        <v>18</v>
      </c>
      <c r="E19" s="57" t="e">
        <f>ORTALAMA!$C$22*7.5*0.9</f>
        <v>#DIV/0!</v>
      </c>
      <c r="F19" t="s">
        <v>74</v>
      </c>
      <c r="G19" s="61" t="s">
        <v>53</v>
      </c>
      <c r="J19" s="221"/>
    </row>
    <row r="20" spans="1:10">
      <c r="A20">
        <v>19</v>
      </c>
      <c r="E20" s="75" t="e">
        <f>ORTALAMA!$C$22*7.5*0.9</f>
        <v>#DIV/0!</v>
      </c>
      <c r="F20" t="s">
        <v>51</v>
      </c>
      <c r="G20" s="61" t="s">
        <v>53</v>
      </c>
      <c r="J20" s="219"/>
    </row>
    <row r="21" spans="1:10">
      <c r="A21">
        <v>20</v>
      </c>
      <c r="E21" s="57" t="e">
        <f>ORTALAMA!$C$22*7.5*0.9</f>
        <v>#DIV/0!</v>
      </c>
      <c r="F21" t="s">
        <v>83</v>
      </c>
      <c r="G21" s="61" t="s">
        <v>53</v>
      </c>
    </row>
    <row r="22" spans="1:10">
      <c r="A22">
        <v>21</v>
      </c>
      <c r="E22" s="57" t="e">
        <f>ORTALAMA!$C$22*7.5*0.9</f>
        <v>#DIV/0!</v>
      </c>
      <c r="F22" t="s">
        <v>78</v>
      </c>
      <c r="G22" s="61" t="s">
        <v>53</v>
      </c>
    </row>
    <row r="23" spans="1:10">
      <c r="A23">
        <v>22</v>
      </c>
      <c r="E23" s="57" t="e">
        <f>ORTALAMA!$C$22*7.5*0.9</f>
        <v>#DIV/0!</v>
      </c>
      <c r="F23" t="s">
        <v>47</v>
      </c>
      <c r="G23" s="61" t="s">
        <v>53</v>
      </c>
    </row>
    <row r="24" spans="1:10">
      <c r="A24">
        <v>23</v>
      </c>
      <c r="E24" s="57" t="e">
        <f>ORTALAMA!$C$22*7.5*0.9</f>
        <v>#DIV/0!</v>
      </c>
      <c r="F24" t="s">
        <v>48</v>
      </c>
      <c r="G24" s="61" t="s">
        <v>53</v>
      </c>
    </row>
    <row r="25" spans="1:10">
      <c r="A25">
        <v>24</v>
      </c>
      <c r="E25" s="57" t="e">
        <f>ORTALAMA!$C$22*7.5*0.9</f>
        <v>#DIV/0!</v>
      </c>
      <c r="F25" t="s">
        <v>49</v>
      </c>
      <c r="G25" s="61" t="s">
        <v>53</v>
      </c>
    </row>
    <row r="26" spans="1:10">
      <c r="A26">
        <v>25</v>
      </c>
      <c r="F26" t="s">
        <v>50</v>
      </c>
      <c r="G26" s="61"/>
    </row>
    <row r="27" spans="1:10">
      <c r="A27">
        <v>26</v>
      </c>
      <c r="F27" t="s">
        <v>54</v>
      </c>
    </row>
    <row r="28" spans="1:10">
      <c r="A28">
        <v>27</v>
      </c>
      <c r="F28" t="s">
        <v>82</v>
      </c>
    </row>
    <row r="29" spans="1:10">
      <c r="A29">
        <v>28</v>
      </c>
      <c r="E29" t="e">
        <f>ORTALAMA!$C$22*7.5*0.9</f>
        <v>#DIV/0!</v>
      </c>
      <c r="F29" t="s">
        <v>76</v>
      </c>
      <c r="H29" s="13"/>
    </row>
    <row r="30" spans="1:10">
      <c r="A30">
        <v>29</v>
      </c>
      <c r="E30" t="e">
        <f>ORTALAMA!$C$22*7.5*0.9</f>
        <v>#DIV/0!</v>
      </c>
      <c r="F30" t="s">
        <v>77</v>
      </c>
    </row>
    <row r="31" spans="1:10">
      <c r="A31">
        <v>30</v>
      </c>
      <c r="E31" t="e">
        <f>ORTALAMA!$C$22*7.5*0.9</f>
        <v>#DIV/0!</v>
      </c>
      <c r="F31" t="s">
        <v>80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