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itagarcia/Documents/"/>
    </mc:Choice>
  </mc:AlternateContent>
  <xr:revisionPtr revIDLastSave="0" documentId="13_ncr:1_{EBB4E33A-5E71-FE49-B2B7-AD2D1D4EF81A}" xr6:coauthVersionLast="47" xr6:coauthVersionMax="47" xr10:uidLastSave="{00000000-0000-0000-0000-000000000000}"/>
  <bookViews>
    <workbookView xWindow="0" yWindow="760" windowWidth="30240" windowHeight="17640" firstSheet="1" activeTab="5" xr2:uid="{00000000-000D-0000-FFFF-FFFF00000000}"/>
  </bookViews>
  <sheets>
    <sheet name="Theater Outcomes by Launch Date" sheetId="11" r:id="rId1"/>
    <sheet name="Category Statistics" sheetId="8" r:id="rId2"/>
    <sheet name="Subcategory Statistics" sheetId="10" r:id="rId3"/>
    <sheet name="Outcomes Based on Goals" sheetId="23" r:id="rId4"/>
    <sheet name="Kickstarter" sheetId="1" r:id="rId5"/>
    <sheet name="Descriptive Statistics" sheetId="17" r:id="rId6"/>
    <sheet name="Edinburgh Research" sheetId="14" r:id="rId7"/>
  </sheets>
  <definedNames>
    <definedName name="_xlnm._FilterDatabase" localSheetId="4" hidden="1">Kickstarter!$A$1:$T$4115</definedName>
  </definedNames>
  <calcPr calcId="191029"/>
  <pivotCaches>
    <pivotCache cacheId="7" r:id="rId8"/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3" l="1"/>
  <c r="H4" i="23"/>
  <c r="H5" i="23"/>
  <c r="H6" i="23"/>
  <c r="H7" i="23"/>
  <c r="H8" i="23"/>
  <c r="H9" i="23"/>
  <c r="H10" i="23"/>
  <c r="H11" i="23"/>
  <c r="H12" i="23"/>
  <c r="G3" i="23"/>
  <c r="G4" i="23"/>
  <c r="G5" i="23"/>
  <c r="G6" i="23"/>
  <c r="G7" i="23"/>
  <c r="G8" i="23"/>
  <c r="G9" i="23"/>
  <c r="G10" i="23"/>
  <c r="G11" i="23"/>
  <c r="G12" i="23"/>
  <c r="F3" i="23"/>
  <c r="F4" i="23"/>
  <c r="F5" i="23"/>
  <c r="F6" i="23"/>
  <c r="F7" i="23"/>
  <c r="F8" i="23"/>
  <c r="F9" i="23"/>
  <c r="F10" i="23"/>
  <c r="F11" i="23"/>
  <c r="F12" i="23"/>
  <c r="E4" i="23"/>
  <c r="E5" i="23"/>
  <c r="E6" i="23"/>
  <c r="E7" i="23"/>
  <c r="E8" i="23"/>
  <c r="E9" i="23"/>
  <c r="E10" i="23"/>
  <c r="E11" i="23"/>
  <c r="E12" i="23"/>
  <c r="E3" i="23"/>
  <c r="D12" i="23"/>
  <c r="D11" i="23"/>
  <c r="D10" i="23"/>
  <c r="D9" i="23"/>
  <c r="D8" i="23"/>
  <c r="C12" i="23"/>
  <c r="C11" i="23"/>
  <c r="C10" i="23"/>
  <c r="C9" i="23"/>
  <c r="C8" i="23"/>
  <c r="D7" i="23"/>
  <c r="D6" i="23"/>
  <c r="D5" i="23"/>
  <c r="C7" i="23"/>
  <c r="C6" i="23"/>
  <c r="C5" i="23"/>
  <c r="D4" i="23"/>
  <c r="D3" i="23"/>
  <c r="D2" i="23"/>
  <c r="C4" i="23"/>
  <c r="C3" i="23"/>
  <c r="C2" i="23"/>
  <c r="B2" i="23"/>
  <c r="B5" i="23"/>
  <c r="B4" i="23"/>
  <c r="B3" i="23"/>
  <c r="B12" i="23"/>
  <c r="B11" i="23"/>
  <c r="B10" i="23"/>
  <c r="B9" i="23"/>
  <c r="B7" i="23"/>
  <c r="B6" i="23"/>
  <c r="B8" i="23"/>
  <c r="C13" i="17"/>
  <c r="C12" i="17"/>
  <c r="C14" i="17" s="1"/>
  <c r="C6" i="17"/>
  <c r="C5" i="17"/>
  <c r="C7" i="17" s="1"/>
  <c r="C4" i="17"/>
  <c r="C11" i="17"/>
  <c r="B13" i="17"/>
  <c r="B12" i="17"/>
  <c r="B11" i="17"/>
  <c r="B6" i="17"/>
  <c r="B5" i="17"/>
  <c r="B4" i="17"/>
  <c r="C10" i="17"/>
  <c r="B10" i="17"/>
  <c r="C9" i="17"/>
  <c r="B9" i="17"/>
  <c r="C3" i="17"/>
  <c r="B3" i="17"/>
  <c r="C2" i="17"/>
  <c r="B2" i="17"/>
  <c r="F3" i="14"/>
  <c r="F4" i="14"/>
  <c r="F5" i="14"/>
  <c r="F6" i="14"/>
  <c r="F2" i="14"/>
  <c r="D3" i="14"/>
  <c r="D4" i="14"/>
  <c r="D5" i="14"/>
  <c r="D6" i="14"/>
  <c r="D2" i="14"/>
  <c r="C3" i="14"/>
  <c r="C4" i="14"/>
  <c r="C5" i="14"/>
  <c r="C6" i="14"/>
  <c r="C2" i="14"/>
  <c r="B2" i="14"/>
  <c r="B3" i="14"/>
  <c r="B4" i="14"/>
  <c r="B5" i="14"/>
  <c r="B6" i="14"/>
  <c r="T3211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2910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3224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3052" i="1"/>
  <c r="T3240" i="1"/>
  <c r="T99" i="1"/>
  <c r="T100" i="1"/>
  <c r="T3246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3254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3255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3256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2919" i="1"/>
  <c r="T193" i="1"/>
  <c r="T194" i="1"/>
  <c r="T195" i="1"/>
  <c r="T196" i="1"/>
  <c r="T197" i="1"/>
  <c r="T198" i="1"/>
  <c r="T199" i="1"/>
  <c r="T200" i="1"/>
  <c r="T3273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305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274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285" i="1"/>
  <c r="T394" i="1"/>
  <c r="T395" i="1"/>
  <c r="T396" i="1"/>
  <c r="T397" i="1"/>
  <c r="T398" i="1"/>
  <c r="T399" i="1"/>
  <c r="T400" i="1"/>
  <c r="T401" i="1"/>
  <c r="T402" i="1"/>
  <c r="T3295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3296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3298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2922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3334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3335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3338" i="1"/>
  <c r="T560" i="1"/>
  <c r="T561" i="1"/>
  <c r="T562" i="1"/>
  <c r="T563" i="1"/>
  <c r="T564" i="1"/>
  <c r="T565" i="1"/>
  <c r="T566" i="1"/>
  <c r="T567" i="1"/>
  <c r="T568" i="1"/>
  <c r="T569" i="1"/>
  <c r="T570" i="1"/>
  <c r="T3345" i="1"/>
  <c r="T572" i="1"/>
  <c r="T3654" i="1"/>
  <c r="T574" i="1"/>
  <c r="T575" i="1"/>
  <c r="T576" i="1"/>
  <c r="T577" i="1"/>
  <c r="T578" i="1"/>
  <c r="T579" i="1"/>
  <c r="T580" i="1"/>
  <c r="T581" i="1"/>
  <c r="T582" i="1"/>
  <c r="T583" i="1"/>
  <c r="T584" i="1"/>
  <c r="T3347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3352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3365" i="1"/>
  <c r="T789" i="1"/>
  <c r="T790" i="1"/>
  <c r="T791" i="1"/>
  <c r="T792" i="1"/>
  <c r="T793" i="1"/>
  <c r="T559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3375" i="1"/>
  <c r="T859" i="1"/>
  <c r="T860" i="1"/>
  <c r="T861" i="1"/>
  <c r="T862" i="1"/>
  <c r="T863" i="1"/>
  <c r="T864" i="1"/>
  <c r="T3383" i="1"/>
  <c r="T866" i="1"/>
  <c r="T867" i="1"/>
  <c r="T868" i="1"/>
  <c r="T869" i="1"/>
  <c r="T870" i="1"/>
  <c r="T871" i="1"/>
  <c r="T872" i="1"/>
  <c r="T873" i="1"/>
  <c r="T874" i="1"/>
  <c r="T875" i="1"/>
  <c r="T2323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3392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3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3393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3405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2928" i="1"/>
  <c r="T1029" i="1"/>
  <c r="T1030" i="1"/>
  <c r="T1031" i="1"/>
  <c r="T1032" i="1"/>
  <c r="T1033" i="1"/>
  <c r="T1034" i="1"/>
  <c r="T1035" i="1"/>
  <c r="T1036" i="1"/>
  <c r="T1037" i="1"/>
  <c r="T1038" i="1"/>
  <c r="T3415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2942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2943" i="1"/>
  <c r="T1131" i="1"/>
  <c r="T1132" i="1"/>
  <c r="T1133" i="1"/>
  <c r="T1134" i="1"/>
  <c r="T1135" i="1"/>
  <c r="T1136" i="1"/>
  <c r="T1137" i="1"/>
  <c r="T1138" i="1"/>
  <c r="T1139" i="1"/>
  <c r="T342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3421" i="1"/>
  <c r="T1190" i="1"/>
  <c r="T1191" i="1"/>
  <c r="T343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2334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3658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3465" i="1"/>
  <c r="T1423" i="1"/>
  <c r="T17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3467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347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2952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3479" i="1"/>
  <c r="T1515" i="1"/>
  <c r="T1516" i="1"/>
  <c r="T1517" i="1"/>
  <c r="T1518" i="1"/>
  <c r="T1519" i="1"/>
  <c r="T1520" i="1"/>
  <c r="T1521" i="1"/>
  <c r="T1522" i="1"/>
  <c r="T1523" i="1"/>
  <c r="T1524" i="1"/>
  <c r="T1525" i="1"/>
  <c r="T3482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3504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350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367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4000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53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97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2956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2377" i="1"/>
  <c r="T1849" i="1"/>
  <c r="T1850" i="1"/>
  <c r="T1851" i="1"/>
  <c r="T1852" i="1"/>
  <c r="T1853" i="1"/>
  <c r="T1854" i="1"/>
  <c r="T1990" i="1"/>
  <c r="T1856" i="1"/>
  <c r="T1857" i="1"/>
  <c r="T1858" i="1"/>
  <c r="T1859" i="1"/>
  <c r="T2962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5" i="1"/>
  <c r="T1874" i="1"/>
  <c r="T350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4001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2380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2415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3513" i="1"/>
  <c r="T1991" i="1"/>
  <c r="T1992" i="1"/>
  <c r="T1993" i="1"/>
  <c r="T1994" i="1"/>
  <c r="T1995" i="1"/>
  <c r="T1996" i="1"/>
  <c r="T1997" i="1"/>
  <c r="T1998" i="1"/>
  <c r="T3514" i="1"/>
  <c r="T2000" i="1"/>
  <c r="T2001" i="1"/>
  <c r="T2002" i="1"/>
  <c r="T2003" i="1"/>
  <c r="T2004" i="1"/>
  <c r="T4002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3054" i="1"/>
  <c r="T2039" i="1"/>
  <c r="T2040" i="1"/>
  <c r="T2041" i="1"/>
  <c r="T2042" i="1"/>
  <c r="T2043" i="1"/>
  <c r="T2044" i="1"/>
  <c r="T2045" i="1"/>
  <c r="T2046" i="1"/>
  <c r="T2047" i="1"/>
  <c r="T2048" i="1"/>
  <c r="T3160" i="1"/>
  <c r="T2050" i="1"/>
  <c r="T2051" i="1"/>
  <c r="T3706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1999" i="1"/>
  <c r="T2107" i="1"/>
  <c r="T2108" i="1"/>
  <c r="T2109" i="1"/>
  <c r="T2110" i="1"/>
  <c r="T2111" i="1"/>
  <c r="T2112" i="1"/>
  <c r="T4003" i="1"/>
  <c r="T2114" i="1"/>
  <c r="T3707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421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986" i="1"/>
  <c r="T3517" i="1"/>
  <c r="T2166" i="1"/>
  <c r="T2167" i="1"/>
  <c r="T2168" i="1"/>
  <c r="T2169" i="1"/>
  <c r="T2170" i="1"/>
  <c r="T30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47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3708" i="1"/>
  <c r="T2209" i="1"/>
  <c r="T2005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7" i="1"/>
  <c r="T2256" i="1"/>
  <c r="T2258" i="1"/>
  <c r="T3523" i="1"/>
  <c r="T353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3709" i="1"/>
  <c r="T2279" i="1"/>
  <c r="T2280" i="1"/>
  <c r="T2281" i="1"/>
  <c r="T2282" i="1"/>
  <c r="T2283" i="1"/>
  <c r="T3076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4037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3082" i="1"/>
  <c r="T2324" i="1"/>
  <c r="T2325" i="1"/>
  <c r="T2326" i="1"/>
  <c r="T2327" i="1"/>
  <c r="T2328" i="1"/>
  <c r="T2329" i="1"/>
  <c r="T2330" i="1"/>
  <c r="T2331" i="1"/>
  <c r="T2332" i="1"/>
  <c r="T2333" i="1"/>
  <c r="T3710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3531" i="1"/>
  <c r="T2378" i="1"/>
  <c r="T2379" i="1"/>
  <c r="T2038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987" i="1"/>
  <c r="T2416" i="1"/>
  <c r="T2417" i="1"/>
  <c r="T2418" i="1"/>
  <c r="T2419" i="1"/>
  <c r="T2420" i="1"/>
  <c r="T3540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3711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3083" i="1"/>
  <c r="T2513" i="1"/>
  <c r="T2514" i="1"/>
  <c r="T2515" i="1"/>
  <c r="T2516" i="1"/>
  <c r="T2517" i="1"/>
  <c r="T2518" i="1"/>
  <c r="T2519" i="1"/>
  <c r="T2520" i="1"/>
  <c r="T2521" i="1"/>
  <c r="T2522" i="1"/>
  <c r="T2523" i="1"/>
  <c r="T3712" i="1"/>
  <c r="T2525" i="1"/>
  <c r="T2526" i="1"/>
  <c r="T2527" i="1"/>
  <c r="T2528" i="1"/>
  <c r="T2529" i="1"/>
  <c r="T2530" i="1"/>
  <c r="T2531" i="1"/>
  <c r="T2532" i="1"/>
  <c r="T2533" i="1"/>
  <c r="T2534" i="1"/>
  <c r="T3713" i="1"/>
  <c r="T2536" i="1"/>
  <c r="T2537" i="1"/>
  <c r="T2538" i="1"/>
  <c r="T2539" i="1"/>
  <c r="T2540" i="1"/>
  <c r="T2541" i="1"/>
  <c r="T2542" i="1"/>
  <c r="T2543" i="1"/>
  <c r="T2544" i="1"/>
  <c r="T98" i="1"/>
  <c r="T2546" i="1"/>
  <c r="T2549" i="1"/>
  <c r="T2547" i="1"/>
  <c r="T2548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3547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3088" i="1"/>
  <c r="T2596" i="1"/>
  <c r="T2597" i="1"/>
  <c r="T2598" i="1"/>
  <c r="T2599" i="1"/>
  <c r="T2600" i="1"/>
  <c r="T2601" i="1"/>
  <c r="T2602" i="1"/>
  <c r="T2603" i="1"/>
  <c r="T2604" i="1"/>
  <c r="T2605" i="1"/>
  <c r="T2606" i="1"/>
  <c r="T3714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8" i="1"/>
  <c r="T2637" i="1"/>
  <c r="T2639" i="1"/>
  <c r="T2640" i="1"/>
  <c r="T2641" i="1"/>
  <c r="T2642" i="1"/>
  <c r="T2643" i="1"/>
  <c r="T2644" i="1"/>
  <c r="T2645" i="1"/>
  <c r="T2647" i="1"/>
  <c r="T2646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101" i="1"/>
  <c r="T2669" i="1"/>
  <c r="T2671" i="1"/>
  <c r="T2670" i="1"/>
  <c r="T2672" i="1"/>
  <c r="T3548" i="1"/>
  <c r="T2674" i="1"/>
  <c r="T2675" i="1"/>
  <c r="T2676" i="1"/>
  <c r="T2512" i="1"/>
  <c r="T2678" i="1"/>
  <c r="T2685" i="1"/>
  <c r="T2680" i="1"/>
  <c r="T2681" i="1"/>
  <c r="T2679" i="1"/>
  <c r="T2682" i="1"/>
  <c r="T2683" i="1"/>
  <c r="T2684" i="1"/>
  <c r="T2686" i="1"/>
  <c r="T2687" i="1"/>
  <c r="T2688" i="1"/>
  <c r="T2689" i="1"/>
  <c r="T2690" i="1"/>
  <c r="T2691" i="1"/>
  <c r="T2692" i="1"/>
  <c r="T3555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3715" i="1"/>
  <c r="T2707" i="1"/>
  <c r="T2708" i="1"/>
  <c r="T2709" i="1"/>
  <c r="T2710" i="1"/>
  <c r="T2711" i="1"/>
  <c r="T2712" i="1"/>
  <c r="T2713" i="1"/>
  <c r="T2714" i="1"/>
  <c r="T2715" i="1"/>
  <c r="T2049" i="1"/>
  <c r="T2717" i="1"/>
  <c r="T2718" i="1"/>
  <c r="T2719" i="1"/>
  <c r="T2720" i="1"/>
  <c r="T2721" i="1"/>
  <c r="T2722" i="1"/>
  <c r="T2723" i="1"/>
  <c r="T2724" i="1"/>
  <c r="T2725" i="1"/>
  <c r="T2726" i="1"/>
  <c r="T3716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3558" i="1"/>
  <c r="T2756" i="1"/>
  <c r="T2524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5" i="1"/>
  <c r="T2784" i="1"/>
  <c r="T2786" i="1"/>
  <c r="T2787" i="1"/>
  <c r="T2788" i="1"/>
  <c r="T2789" i="1"/>
  <c r="T2790" i="1"/>
  <c r="T2791" i="1"/>
  <c r="T2792" i="1"/>
  <c r="T2793" i="1"/>
  <c r="T2535" i="1"/>
  <c r="T2997" i="1"/>
  <c r="T2796" i="1"/>
  <c r="T2797" i="1"/>
  <c r="T2798" i="1"/>
  <c r="T2799" i="1"/>
  <c r="T2800" i="1"/>
  <c r="T3717" i="1"/>
  <c r="T117" i="1"/>
  <c r="T2803" i="1"/>
  <c r="T2804" i="1"/>
  <c r="T2805" i="1"/>
  <c r="T2806" i="1"/>
  <c r="T2807" i="1"/>
  <c r="T3718" i="1"/>
  <c r="T2809" i="1"/>
  <c r="T2545" i="1"/>
  <c r="T2811" i="1"/>
  <c r="T2812" i="1"/>
  <c r="T2813" i="1"/>
  <c r="T2814" i="1"/>
  <c r="T2815" i="1"/>
  <c r="T2816" i="1"/>
  <c r="T2817" i="1"/>
  <c r="T3787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3788" i="1"/>
  <c r="T2842" i="1"/>
  <c r="T2843" i="1"/>
  <c r="T2844" i="1"/>
  <c r="T2845" i="1"/>
  <c r="T3789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3089" i="1"/>
  <c r="T2869" i="1"/>
  <c r="T2870" i="1"/>
  <c r="T2871" i="1"/>
  <c r="T1424" i="1"/>
  <c r="T2873" i="1"/>
  <c r="T2874" i="1"/>
  <c r="T2875" i="1"/>
  <c r="T2876" i="1"/>
  <c r="T2877" i="1"/>
  <c r="T2878" i="1"/>
  <c r="T2879" i="1"/>
  <c r="T2880" i="1"/>
  <c r="T3790" i="1"/>
  <c r="T2883" i="1"/>
  <c r="T2882" i="1"/>
  <c r="T571" i="1"/>
  <c r="T2885" i="1"/>
  <c r="T2886" i="1"/>
  <c r="T2887" i="1"/>
  <c r="T3791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3566" i="1"/>
  <c r="T573" i="1"/>
  <c r="T1455" i="1"/>
  <c r="T2911" i="1"/>
  <c r="T2912" i="1"/>
  <c r="T2913" i="1"/>
  <c r="T2914" i="1"/>
  <c r="T2915" i="1"/>
  <c r="T2916" i="1"/>
  <c r="T2917" i="1"/>
  <c r="T2918" i="1"/>
  <c r="T4038" i="1"/>
  <c r="T2920" i="1"/>
  <c r="T2921" i="1"/>
  <c r="T3574" i="1"/>
  <c r="T2923" i="1"/>
  <c r="T2924" i="1"/>
  <c r="T2925" i="1"/>
  <c r="T2926" i="1"/>
  <c r="T2927" i="1"/>
  <c r="T3581" i="1"/>
  <c r="T2929" i="1"/>
  <c r="T2930" i="1"/>
  <c r="T2931" i="1"/>
  <c r="T2932" i="1"/>
  <c r="T2933" i="1"/>
  <c r="T2934" i="1"/>
  <c r="T2935" i="1"/>
  <c r="T2936" i="1"/>
  <c r="T2937" i="1"/>
  <c r="T2939" i="1"/>
  <c r="T2938" i="1"/>
  <c r="T2940" i="1"/>
  <c r="T2941" i="1"/>
  <c r="T138" i="1"/>
  <c r="T3601" i="1"/>
  <c r="T2944" i="1"/>
  <c r="T2945" i="1"/>
  <c r="T2946" i="1"/>
  <c r="T2947" i="1"/>
  <c r="T2948" i="1"/>
  <c r="T2949" i="1"/>
  <c r="T2950" i="1"/>
  <c r="T2951" i="1"/>
  <c r="T585" i="1"/>
  <c r="T2953" i="1"/>
  <c r="T2954" i="1"/>
  <c r="T2955" i="1"/>
  <c r="T4039" i="1"/>
  <c r="T2957" i="1"/>
  <c r="T2958" i="1"/>
  <c r="T2959" i="1"/>
  <c r="T2960" i="1"/>
  <c r="T2961" i="1"/>
  <c r="T159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578" i="1"/>
  <c r="T634" i="1"/>
  <c r="T2988" i="1"/>
  <c r="T2989" i="1"/>
  <c r="T2990" i="1"/>
  <c r="T2991" i="1"/>
  <c r="T2992" i="1"/>
  <c r="T2993" i="1"/>
  <c r="T2994" i="1"/>
  <c r="T2995" i="1"/>
  <c r="T2996" i="1"/>
  <c r="T3792" i="1"/>
  <c r="T2998" i="1"/>
  <c r="T2999" i="1"/>
  <c r="T404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2595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161" i="1"/>
  <c r="T1482" i="1"/>
  <c r="T3036" i="1"/>
  <c r="T3037" i="1"/>
  <c r="T3038" i="1"/>
  <c r="T3039" i="1"/>
  <c r="T2607" i="1"/>
  <c r="T3793" i="1"/>
  <c r="T3042" i="1"/>
  <c r="T3043" i="1"/>
  <c r="T3044" i="1"/>
  <c r="T3045" i="1"/>
  <c r="T3046" i="1"/>
  <c r="T3047" i="1"/>
  <c r="T3048" i="1"/>
  <c r="T3049" i="1"/>
  <c r="T3050" i="1"/>
  <c r="T3051" i="1"/>
  <c r="T4047" i="1"/>
  <c r="T3053" i="1"/>
  <c r="T379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192" i="1"/>
  <c r="T3072" i="1"/>
  <c r="T3073" i="1"/>
  <c r="T3074" i="1"/>
  <c r="T3075" i="1"/>
  <c r="T3000" i="1"/>
  <c r="T3077" i="1"/>
  <c r="T3078" i="1"/>
  <c r="T3079" i="1"/>
  <c r="T3080" i="1"/>
  <c r="T3081" i="1"/>
  <c r="T3795" i="1"/>
  <c r="T1500" i="1"/>
  <c r="T3084" i="1"/>
  <c r="T3085" i="1"/>
  <c r="T3086" i="1"/>
  <c r="T3087" i="1"/>
  <c r="T4048" i="1"/>
  <c r="T3091" i="1"/>
  <c r="T3090" i="1"/>
  <c r="T2668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796" i="1"/>
  <c r="T3107" i="1"/>
  <c r="T3108" i="1"/>
  <c r="T3109" i="1"/>
  <c r="T3110" i="1"/>
  <c r="T3610" i="1"/>
  <c r="T3112" i="1"/>
  <c r="T3021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797" i="1"/>
  <c r="T3129" i="1"/>
  <c r="T3130" i="1"/>
  <c r="T3131" i="1"/>
  <c r="T3132" i="1"/>
  <c r="T3133" i="1"/>
  <c r="T3618" i="1"/>
  <c r="T3135" i="1"/>
  <c r="T3136" i="1"/>
  <c r="T3137" i="1"/>
  <c r="T3138" i="1"/>
  <c r="T201" i="1"/>
  <c r="T3798" i="1"/>
  <c r="T1514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2673" i="1"/>
  <c r="T3034" i="1"/>
  <c r="T3799" i="1"/>
  <c r="T3163" i="1"/>
  <c r="T3164" i="1"/>
  <c r="T3165" i="1"/>
  <c r="T3166" i="1"/>
  <c r="T3167" i="1"/>
  <c r="T3168" i="1"/>
  <c r="T3169" i="1"/>
  <c r="T3170" i="1"/>
  <c r="T284" i="1"/>
  <c r="T3172" i="1"/>
  <c r="T3173" i="1"/>
  <c r="T3174" i="1"/>
  <c r="T3175" i="1"/>
  <c r="T3176" i="1"/>
  <c r="T3177" i="1"/>
  <c r="T3178" i="1"/>
  <c r="T3179" i="1"/>
  <c r="T3180" i="1"/>
  <c r="T3800" i="1"/>
  <c r="T2677" i="1"/>
  <c r="T3183" i="1"/>
  <c r="T3184" i="1"/>
  <c r="T345" i="1"/>
  <c r="T3186" i="1"/>
  <c r="T3187" i="1"/>
  <c r="T3188" i="1"/>
  <c r="T3189" i="1"/>
  <c r="T3190" i="1"/>
  <c r="T3191" i="1"/>
  <c r="T3192" i="1"/>
  <c r="T3620" i="1"/>
  <c r="T3194" i="1"/>
  <c r="T3195" i="1"/>
  <c r="T3196" i="1"/>
  <c r="T3197" i="1"/>
  <c r="T3801" i="1"/>
  <c r="T3199" i="1"/>
  <c r="T1526" i="1"/>
  <c r="T3201" i="1"/>
  <c r="T3202" i="1"/>
  <c r="T3203" i="1"/>
  <c r="T3204" i="1"/>
  <c r="T3205" i="1"/>
  <c r="T3206" i="1"/>
  <c r="T3207" i="1"/>
  <c r="T3208" i="1"/>
  <c r="T3209" i="1"/>
  <c r="T3210" i="1"/>
  <c r="T2693" i="1"/>
  <c r="T3212" i="1"/>
  <c r="T3213" i="1"/>
  <c r="T3214" i="1"/>
  <c r="T3215" i="1"/>
  <c r="T3217" i="1"/>
  <c r="T3216" i="1"/>
  <c r="T3218" i="1"/>
  <c r="T3219" i="1"/>
  <c r="T3220" i="1"/>
  <c r="T3221" i="1"/>
  <c r="T3222" i="1"/>
  <c r="T3223" i="1"/>
  <c r="T393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802" i="1"/>
  <c r="T3241" i="1"/>
  <c r="T3242" i="1"/>
  <c r="T3243" i="1"/>
  <c r="T3244" i="1"/>
  <c r="T3245" i="1"/>
  <c r="T1572" i="1"/>
  <c r="T3247" i="1"/>
  <c r="T3248" i="1"/>
  <c r="T3249" i="1"/>
  <c r="T3250" i="1"/>
  <c r="T3251" i="1"/>
  <c r="T3252" i="1"/>
  <c r="T3253" i="1"/>
  <c r="T403" i="1"/>
  <c r="T3829" i="1"/>
  <c r="T3830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1595" i="1"/>
  <c r="T3035" i="1"/>
  <c r="T3275" i="1"/>
  <c r="T3276" i="1"/>
  <c r="T3277" i="1"/>
  <c r="T3278" i="1"/>
  <c r="T3279" i="1"/>
  <c r="T3280" i="1"/>
  <c r="T3281" i="1"/>
  <c r="T3282" i="1"/>
  <c r="T3283" i="1"/>
  <c r="T3284" i="1"/>
  <c r="T788" i="1"/>
  <c r="T3286" i="1"/>
  <c r="T3287" i="1"/>
  <c r="T3288" i="1"/>
  <c r="T3289" i="1"/>
  <c r="T3290" i="1"/>
  <c r="T3291" i="1"/>
  <c r="T3292" i="1"/>
  <c r="T3293" i="1"/>
  <c r="T3294" i="1"/>
  <c r="T3831" i="1"/>
  <c r="T3832" i="1"/>
  <c r="T3297" i="1"/>
  <c r="T1644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4" i="1"/>
  <c r="T3323" i="1"/>
  <c r="T3325" i="1"/>
  <c r="T3326" i="1"/>
  <c r="T3327" i="1"/>
  <c r="T3328" i="1"/>
  <c r="T3329" i="1"/>
  <c r="T3330" i="1"/>
  <c r="T3331" i="1"/>
  <c r="T3332" i="1"/>
  <c r="T3333" i="1"/>
  <c r="T2706" i="1"/>
  <c r="T2716" i="1"/>
  <c r="T3336" i="1"/>
  <c r="T3337" i="1"/>
  <c r="T4069" i="1"/>
  <c r="T3339" i="1"/>
  <c r="T3340" i="1"/>
  <c r="T3341" i="1"/>
  <c r="T3342" i="1"/>
  <c r="T3343" i="1"/>
  <c r="T3344" i="1"/>
  <c r="T2052" i="1"/>
  <c r="T3346" i="1"/>
  <c r="T3833" i="1"/>
  <c r="T3348" i="1"/>
  <c r="T3349" i="1"/>
  <c r="T3350" i="1"/>
  <c r="T3351" i="1"/>
  <c r="T3040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2106" i="1"/>
  <c r="T3366" i="1"/>
  <c r="T3367" i="1"/>
  <c r="T3368" i="1"/>
  <c r="T3369" i="1"/>
  <c r="T3370" i="1"/>
  <c r="T3371" i="1"/>
  <c r="T3372" i="1"/>
  <c r="T3373" i="1"/>
  <c r="T3374" i="1"/>
  <c r="T2727" i="1"/>
  <c r="T3376" i="1"/>
  <c r="T3377" i="1"/>
  <c r="T3378" i="1"/>
  <c r="T3379" i="1"/>
  <c r="T3380" i="1"/>
  <c r="T3381" i="1"/>
  <c r="T3382" i="1"/>
  <c r="T3834" i="1"/>
  <c r="T3384" i="1"/>
  <c r="T3385" i="1"/>
  <c r="T3386" i="1"/>
  <c r="T3387" i="1"/>
  <c r="T3388" i="1"/>
  <c r="T3389" i="1"/>
  <c r="T3390" i="1"/>
  <c r="T3391" i="1"/>
  <c r="T3624" i="1"/>
  <c r="T421" i="1"/>
  <c r="T3394" i="1"/>
  <c r="T3395" i="1"/>
  <c r="T3396" i="1"/>
  <c r="T3397" i="1"/>
  <c r="T3398" i="1"/>
  <c r="T3399" i="1"/>
  <c r="T3400" i="1"/>
  <c r="T3401" i="1"/>
  <c r="T3402" i="1"/>
  <c r="T3403" i="1"/>
  <c r="T3404" i="1"/>
  <c r="T3106" i="1"/>
  <c r="T3406" i="1"/>
  <c r="T3407" i="1"/>
  <c r="T3408" i="1"/>
  <c r="T3409" i="1"/>
  <c r="T3410" i="1"/>
  <c r="T3411" i="1"/>
  <c r="T3412" i="1"/>
  <c r="T3413" i="1"/>
  <c r="T3414" i="1"/>
  <c r="T4070" i="1"/>
  <c r="T3416" i="1"/>
  <c r="T3417" i="1"/>
  <c r="T3418" i="1"/>
  <c r="T3419" i="1"/>
  <c r="T3835" i="1"/>
  <c r="T3836" i="1"/>
  <c r="T3422" i="1"/>
  <c r="T3423" i="1"/>
  <c r="T3424" i="1"/>
  <c r="T3425" i="1"/>
  <c r="T3426" i="1"/>
  <c r="T3427" i="1"/>
  <c r="T3428" i="1"/>
  <c r="T3429" i="1"/>
  <c r="T3430" i="1"/>
  <c r="T3431" i="1"/>
  <c r="T2113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041" i="1"/>
  <c r="T3466" i="1"/>
  <c r="T3837" i="1"/>
  <c r="T3468" i="1"/>
  <c r="T3469" i="1"/>
  <c r="T3470" i="1"/>
  <c r="T3471" i="1"/>
  <c r="T3472" i="1"/>
  <c r="T3473" i="1"/>
  <c r="T794" i="1"/>
  <c r="T3475" i="1"/>
  <c r="T3476" i="1"/>
  <c r="T3477" i="1"/>
  <c r="T3478" i="1"/>
  <c r="T3162" i="1"/>
  <c r="T3480" i="1"/>
  <c r="T3481" i="1"/>
  <c r="T3838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2755" i="1"/>
  <c r="T2757" i="1"/>
  <c r="T2794" i="1"/>
  <c r="T3507" i="1"/>
  <c r="T3508" i="1"/>
  <c r="T3509" i="1"/>
  <c r="T3510" i="1"/>
  <c r="T3511" i="1"/>
  <c r="T3512" i="1"/>
  <c r="T3839" i="1"/>
  <c r="T3840" i="1"/>
  <c r="T3515" i="1"/>
  <c r="T3516" i="1"/>
  <c r="T858" i="1"/>
  <c r="T3518" i="1"/>
  <c r="T3519" i="1"/>
  <c r="T3520" i="1"/>
  <c r="T3521" i="1"/>
  <c r="T3522" i="1"/>
  <c r="T452" i="1"/>
  <c r="T3524" i="1"/>
  <c r="T3525" i="1"/>
  <c r="T3526" i="1"/>
  <c r="T3527" i="1"/>
  <c r="T3528" i="1"/>
  <c r="T3529" i="1"/>
  <c r="T3841" i="1"/>
  <c r="T3842" i="1"/>
  <c r="T3532" i="1"/>
  <c r="T3533" i="1"/>
  <c r="T3534" i="1"/>
  <c r="T3535" i="1"/>
  <c r="T3541" i="1"/>
  <c r="T3542" i="1"/>
  <c r="T3538" i="1"/>
  <c r="T3539" i="1"/>
  <c r="T3111" i="1"/>
  <c r="T3536" i="1"/>
  <c r="T3537" i="1"/>
  <c r="T3543" i="1"/>
  <c r="T3544" i="1"/>
  <c r="T3545" i="1"/>
  <c r="T3546" i="1"/>
  <c r="T2115" i="1"/>
  <c r="T2140" i="1"/>
  <c r="T3549" i="1"/>
  <c r="T3550" i="1"/>
  <c r="T3551" i="1"/>
  <c r="T3552" i="1"/>
  <c r="T3553" i="1"/>
  <c r="T3554" i="1"/>
  <c r="T2795" i="1"/>
  <c r="T3556" i="1"/>
  <c r="T3557" i="1"/>
  <c r="T3864" i="1"/>
  <c r="T3559" i="1"/>
  <c r="T3560" i="1"/>
  <c r="T3561" i="1"/>
  <c r="T3562" i="1"/>
  <c r="T3563" i="1"/>
  <c r="T3564" i="1"/>
  <c r="T3565" i="1"/>
  <c r="T865" i="1"/>
  <c r="T3567" i="1"/>
  <c r="T3568" i="1"/>
  <c r="T3569" i="1"/>
  <c r="T3570" i="1"/>
  <c r="T3571" i="1"/>
  <c r="T3572" i="1"/>
  <c r="T3573" i="1"/>
  <c r="T3865" i="1"/>
  <c r="T3575" i="1"/>
  <c r="T3576" i="1"/>
  <c r="T3577" i="1"/>
  <c r="T3578" i="1"/>
  <c r="T3579" i="1"/>
  <c r="T3580" i="1"/>
  <c r="T407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866" i="1"/>
  <c r="T3602" i="1"/>
  <c r="T3603" i="1"/>
  <c r="T3604" i="1"/>
  <c r="T3605" i="1"/>
  <c r="T3606" i="1"/>
  <c r="T3607" i="1"/>
  <c r="T3608" i="1"/>
  <c r="T3609" i="1"/>
  <c r="T3867" i="1"/>
  <c r="T3611" i="1"/>
  <c r="T3612" i="1"/>
  <c r="T3613" i="1"/>
  <c r="T3614" i="1"/>
  <c r="T3615" i="1"/>
  <c r="T3616" i="1"/>
  <c r="T3617" i="1"/>
  <c r="T3868" i="1"/>
  <c r="T3619" i="1"/>
  <c r="T3171" i="1"/>
  <c r="T3621" i="1"/>
  <c r="T3622" i="1"/>
  <c r="T3623" i="1"/>
  <c r="T3869" i="1"/>
  <c r="T3625" i="1"/>
  <c r="T3626" i="1"/>
  <c r="T3627" i="1"/>
  <c r="T3628" i="1"/>
  <c r="T3629" i="1"/>
  <c r="T3630" i="1"/>
  <c r="T3631" i="1"/>
  <c r="T3632" i="1"/>
  <c r="T3633" i="1"/>
  <c r="T2801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870" i="1"/>
  <c r="T3871" i="1"/>
  <c r="T3872" i="1"/>
  <c r="T3652" i="1"/>
  <c r="T3653" i="1"/>
  <c r="T876" i="1"/>
  <c r="T3655" i="1"/>
  <c r="T3656" i="1"/>
  <c r="T3657" i="1"/>
  <c r="T3634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873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2802" i="1"/>
  <c r="T2808" i="1"/>
  <c r="T2810" i="1"/>
  <c r="T2818" i="1"/>
  <c r="T2841" i="1"/>
  <c r="T2846" i="1"/>
  <c r="T2868" i="1"/>
  <c r="T2872" i="1"/>
  <c r="T2881" i="1"/>
  <c r="T2884" i="1"/>
  <c r="T2888" i="1"/>
  <c r="T2908" i="1"/>
  <c r="T2909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887" i="1"/>
  <c r="T3888" i="1"/>
  <c r="T3889" i="1"/>
  <c r="T3890" i="1"/>
  <c r="T3891" i="1"/>
  <c r="T3892" i="1"/>
  <c r="T3905" i="1"/>
  <c r="T3906" i="1"/>
  <c r="T3907" i="1"/>
  <c r="T3945" i="1"/>
  <c r="T3946" i="1"/>
  <c r="T3947" i="1"/>
  <c r="T3948" i="1"/>
  <c r="T3949" i="1"/>
  <c r="T3950" i="1"/>
  <c r="T3951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946" i="1"/>
  <c r="T962" i="1"/>
  <c r="T985" i="1"/>
  <c r="T1012" i="1"/>
  <c r="T1028" i="1"/>
  <c r="T1039" i="1"/>
  <c r="T1056" i="1"/>
  <c r="T1130" i="1"/>
  <c r="T1140" i="1"/>
  <c r="T1189" i="1"/>
  <c r="T1192" i="1"/>
  <c r="T1207" i="1"/>
  <c r="T1256" i="1"/>
  <c r="T14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4072" i="1"/>
  <c r="T4073" i="1"/>
  <c r="T4074" i="1"/>
  <c r="T4075" i="1"/>
  <c r="T4076" i="1"/>
  <c r="T4077" i="1"/>
  <c r="T4078" i="1"/>
  <c r="T3649" i="1"/>
  <c r="T3650" i="1"/>
  <c r="T3651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181" i="1"/>
  <c r="T3182" i="1"/>
  <c r="T3185" i="1"/>
  <c r="T3193" i="1"/>
  <c r="T3198" i="1"/>
  <c r="T3200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465" i="1"/>
  <c r="T489" i="1"/>
  <c r="T536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93" i="1"/>
  <c r="T3994" i="1"/>
  <c r="T3995" i="1"/>
  <c r="T3996" i="1"/>
  <c r="T3997" i="1"/>
  <c r="T3998" i="1"/>
  <c r="T3999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1685" i="1"/>
  <c r="T1717" i="1"/>
  <c r="T1764" i="1"/>
  <c r="T1833" i="1"/>
  <c r="T1848" i="1"/>
  <c r="T1855" i="1"/>
  <c r="T1860" i="1"/>
  <c r="T1876" i="1"/>
  <c r="T1930" i="1"/>
  <c r="T1948" i="1"/>
  <c r="T1974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3" i="1"/>
  <c r="T4024" i="1"/>
  <c r="T4025" i="1"/>
  <c r="T4026" i="1"/>
  <c r="T4027" i="1"/>
  <c r="T4028" i="1"/>
  <c r="T4029" i="1"/>
  <c r="T4030" i="1"/>
  <c r="T4031" i="1"/>
  <c r="T4032" i="1"/>
  <c r="T4033" i="1"/>
  <c r="T4049" i="1"/>
  <c r="T4050" i="1"/>
  <c r="T4051" i="1"/>
  <c r="T4034" i="1"/>
  <c r="T4035" i="1"/>
  <c r="T4036" i="1"/>
  <c r="T3113" i="1"/>
  <c r="T3128" i="1"/>
  <c r="T3134" i="1"/>
  <c r="T3139" i="1"/>
  <c r="T4041" i="1"/>
  <c r="T4042" i="1"/>
  <c r="T4043" i="1"/>
  <c r="T4044" i="1"/>
  <c r="T4045" i="1"/>
  <c r="T4046" i="1"/>
  <c r="T3140" i="1"/>
  <c r="T3141" i="1"/>
  <c r="T4020" i="1"/>
  <c r="T4021" i="1"/>
  <c r="T4022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2164" i="1"/>
  <c r="T2165" i="1"/>
  <c r="T2171" i="1"/>
  <c r="T2185" i="1"/>
  <c r="T2208" i="1"/>
  <c r="T2210" i="1"/>
  <c r="T2259" i="1"/>
  <c r="T2260" i="1"/>
  <c r="T2278" i="1"/>
  <c r="T2284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211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2910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3224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3052" i="1"/>
  <c r="S3240" i="1"/>
  <c r="S99" i="1"/>
  <c r="S100" i="1"/>
  <c r="S3246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3254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3255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3256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2919" i="1"/>
  <c r="S193" i="1"/>
  <c r="S194" i="1"/>
  <c r="S195" i="1"/>
  <c r="S196" i="1"/>
  <c r="S197" i="1"/>
  <c r="S198" i="1"/>
  <c r="S199" i="1"/>
  <c r="S200" i="1"/>
  <c r="S3273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305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274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285" i="1"/>
  <c r="S394" i="1"/>
  <c r="S395" i="1"/>
  <c r="S396" i="1"/>
  <c r="S397" i="1"/>
  <c r="S398" i="1"/>
  <c r="S399" i="1"/>
  <c r="S400" i="1"/>
  <c r="S401" i="1"/>
  <c r="S402" i="1"/>
  <c r="S3295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3296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3298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2922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3334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3335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3338" i="1"/>
  <c r="S560" i="1"/>
  <c r="S561" i="1"/>
  <c r="S562" i="1"/>
  <c r="S563" i="1"/>
  <c r="S564" i="1"/>
  <c r="S565" i="1"/>
  <c r="S566" i="1"/>
  <c r="S567" i="1"/>
  <c r="S568" i="1"/>
  <c r="S569" i="1"/>
  <c r="S570" i="1"/>
  <c r="S3345" i="1"/>
  <c r="S572" i="1"/>
  <c r="S3654" i="1"/>
  <c r="S574" i="1"/>
  <c r="S575" i="1"/>
  <c r="S576" i="1"/>
  <c r="S577" i="1"/>
  <c r="S578" i="1"/>
  <c r="S579" i="1"/>
  <c r="S580" i="1"/>
  <c r="S581" i="1"/>
  <c r="S582" i="1"/>
  <c r="S583" i="1"/>
  <c r="S584" i="1"/>
  <c r="S3347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3352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3365" i="1"/>
  <c r="S789" i="1"/>
  <c r="S790" i="1"/>
  <c r="S791" i="1"/>
  <c r="S792" i="1"/>
  <c r="S793" i="1"/>
  <c r="S559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3375" i="1"/>
  <c r="S859" i="1"/>
  <c r="S860" i="1"/>
  <c r="S861" i="1"/>
  <c r="S862" i="1"/>
  <c r="S863" i="1"/>
  <c r="S864" i="1"/>
  <c r="S3383" i="1"/>
  <c r="S866" i="1"/>
  <c r="S867" i="1"/>
  <c r="S868" i="1"/>
  <c r="S869" i="1"/>
  <c r="S870" i="1"/>
  <c r="S871" i="1"/>
  <c r="S872" i="1"/>
  <c r="S873" i="1"/>
  <c r="S874" i="1"/>
  <c r="S875" i="1"/>
  <c r="S2323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3392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3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3393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3405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2928" i="1"/>
  <c r="S1029" i="1"/>
  <c r="S1030" i="1"/>
  <c r="S1031" i="1"/>
  <c r="S1032" i="1"/>
  <c r="S1033" i="1"/>
  <c r="S1034" i="1"/>
  <c r="S1035" i="1"/>
  <c r="S1036" i="1"/>
  <c r="S1037" i="1"/>
  <c r="S1038" i="1"/>
  <c r="S3415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2942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2943" i="1"/>
  <c r="S1131" i="1"/>
  <c r="S1132" i="1"/>
  <c r="S1133" i="1"/>
  <c r="S1134" i="1"/>
  <c r="S1135" i="1"/>
  <c r="S1136" i="1"/>
  <c r="S1137" i="1"/>
  <c r="S1138" i="1"/>
  <c r="S1139" i="1"/>
  <c r="S342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3421" i="1"/>
  <c r="S1190" i="1"/>
  <c r="S1191" i="1"/>
  <c r="S343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2334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3658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3465" i="1"/>
  <c r="S1423" i="1"/>
  <c r="S17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3467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3474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2952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3479" i="1"/>
  <c r="S1515" i="1"/>
  <c r="S1516" i="1"/>
  <c r="S1517" i="1"/>
  <c r="S1518" i="1"/>
  <c r="S1519" i="1"/>
  <c r="S1520" i="1"/>
  <c r="S1521" i="1"/>
  <c r="S1522" i="1"/>
  <c r="S1523" i="1"/>
  <c r="S1524" i="1"/>
  <c r="S1525" i="1"/>
  <c r="S3482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3504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350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367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4000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53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97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2956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2377" i="1"/>
  <c r="S1849" i="1"/>
  <c r="S1850" i="1"/>
  <c r="S1851" i="1"/>
  <c r="S1852" i="1"/>
  <c r="S1853" i="1"/>
  <c r="S1854" i="1"/>
  <c r="S1990" i="1"/>
  <c r="S1856" i="1"/>
  <c r="S1857" i="1"/>
  <c r="S1858" i="1"/>
  <c r="S1859" i="1"/>
  <c r="S2962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5" i="1"/>
  <c r="S1874" i="1"/>
  <c r="S350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4001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2380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2415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3513" i="1"/>
  <c r="S1991" i="1"/>
  <c r="S1992" i="1"/>
  <c r="S1993" i="1"/>
  <c r="S1994" i="1"/>
  <c r="S1995" i="1"/>
  <c r="S1996" i="1"/>
  <c r="S1997" i="1"/>
  <c r="S1998" i="1"/>
  <c r="S3514" i="1"/>
  <c r="S2000" i="1"/>
  <c r="S2001" i="1"/>
  <c r="S2002" i="1"/>
  <c r="S2003" i="1"/>
  <c r="S2004" i="1"/>
  <c r="S4002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3054" i="1"/>
  <c r="S2039" i="1"/>
  <c r="S2040" i="1"/>
  <c r="S2041" i="1"/>
  <c r="S2042" i="1"/>
  <c r="S2043" i="1"/>
  <c r="S2044" i="1"/>
  <c r="S2045" i="1"/>
  <c r="S2046" i="1"/>
  <c r="S2047" i="1"/>
  <c r="S2048" i="1"/>
  <c r="S3160" i="1"/>
  <c r="S2050" i="1"/>
  <c r="S2051" i="1"/>
  <c r="S3706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1999" i="1"/>
  <c r="S2107" i="1"/>
  <c r="S2108" i="1"/>
  <c r="S2109" i="1"/>
  <c r="S2110" i="1"/>
  <c r="S2111" i="1"/>
  <c r="S2112" i="1"/>
  <c r="S4003" i="1"/>
  <c r="S2114" i="1"/>
  <c r="S3707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421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986" i="1"/>
  <c r="S3517" i="1"/>
  <c r="S2166" i="1"/>
  <c r="S2167" i="1"/>
  <c r="S2168" i="1"/>
  <c r="S2169" i="1"/>
  <c r="S2170" i="1"/>
  <c r="S30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47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3708" i="1"/>
  <c r="S2209" i="1"/>
  <c r="S2005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7" i="1"/>
  <c r="S2256" i="1"/>
  <c r="S2258" i="1"/>
  <c r="S3523" i="1"/>
  <c r="S353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3709" i="1"/>
  <c r="S2279" i="1"/>
  <c r="S2280" i="1"/>
  <c r="S2281" i="1"/>
  <c r="S2282" i="1"/>
  <c r="S2283" i="1"/>
  <c r="S3076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4037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3082" i="1"/>
  <c r="S2324" i="1"/>
  <c r="S2325" i="1"/>
  <c r="S2326" i="1"/>
  <c r="S2327" i="1"/>
  <c r="S2328" i="1"/>
  <c r="S2329" i="1"/>
  <c r="S2330" i="1"/>
  <c r="S2331" i="1"/>
  <c r="S2332" i="1"/>
  <c r="S2333" i="1"/>
  <c r="S3710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3531" i="1"/>
  <c r="S2378" i="1"/>
  <c r="S2379" i="1"/>
  <c r="S2038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987" i="1"/>
  <c r="S2416" i="1"/>
  <c r="S2417" i="1"/>
  <c r="S2418" i="1"/>
  <c r="S2419" i="1"/>
  <c r="S2420" i="1"/>
  <c r="S3540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3711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3083" i="1"/>
  <c r="S2513" i="1"/>
  <c r="S2514" i="1"/>
  <c r="S2515" i="1"/>
  <c r="S2516" i="1"/>
  <c r="S2517" i="1"/>
  <c r="S2518" i="1"/>
  <c r="S2519" i="1"/>
  <c r="S2520" i="1"/>
  <c r="S2521" i="1"/>
  <c r="S2522" i="1"/>
  <c r="S2523" i="1"/>
  <c r="S3712" i="1"/>
  <c r="S2525" i="1"/>
  <c r="S2526" i="1"/>
  <c r="S2527" i="1"/>
  <c r="S2528" i="1"/>
  <c r="S2529" i="1"/>
  <c r="S2530" i="1"/>
  <c r="S2531" i="1"/>
  <c r="S2532" i="1"/>
  <c r="S2533" i="1"/>
  <c r="S2534" i="1"/>
  <c r="S3713" i="1"/>
  <c r="S2536" i="1"/>
  <c r="S2537" i="1"/>
  <c r="S2538" i="1"/>
  <c r="S2539" i="1"/>
  <c r="S2540" i="1"/>
  <c r="S2541" i="1"/>
  <c r="S2542" i="1"/>
  <c r="S2543" i="1"/>
  <c r="S2544" i="1"/>
  <c r="S98" i="1"/>
  <c r="S2546" i="1"/>
  <c r="S2549" i="1"/>
  <c r="S2547" i="1"/>
  <c r="S2548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3547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3088" i="1"/>
  <c r="S2596" i="1"/>
  <c r="S2597" i="1"/>
  <c r="S2598" i="1"/>
  <c r="S2599" i="1"/>
  <c r="S2600" i="1"/>
  <c r="S2601" i="1"/>
  <c r="S2602" i="1"/>
  <c r="S2603" i="1"/>
  <c r="S2604" i="1"/>
  <c r="S2605" i="1"/>
  <c r="S2606" i="1"/>
  <c r="S3714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8" i="1"/>
  <c r="S2637" i="1"/>
  <c r="S2639" i="1"/>
  <c r="S2640" i="1"/>
  <c r="S2641" i="1"/>
  <c r="S2642" i="1"/>
  <c r="S2643" i="1"/>
  <c r="S2644" i="1"/>
  <c r="S2645" i="1"/>
  <c r="S2647" i="1"/>
  <c r="S2646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101" i="1"/>
  <c r="S2669" i="1"/>
  <c r="S2671" i="1"/>
  <c r="S2670" i="1"/>
  <c r="S2672" i="1"/>
  <c r="S3548" i="1"/>
  <c r="S2674" i="1"/>
  <c r="S2675" i="1"/>
  <c r="S2676" i="1"/>
  <c r="S2512" i="1"/>
  <c r="S2678" i="1"/>
  <c r="S2685" i="1"/>
  <c r="S2680" i="1"/>
  <c r="S2681" i="1"/>
  <c r="S2679" i="1"/>
  <c r="S2682" i="1"/>
  <c r="S2683" i="1"/>
  <c r="S2684" i="1"/>
  <c r="S2686" i="1"/>
  <c r="S2687" i="1"/>
  <c r="S2688" i="1"/>
  <c r="S2689" i="1"/>
  <c r="S2690" i="1"/>
  <c r="S2691" i="1"/>
  <c r="S2692" i="1"/>
  <c r="S3555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3715" i="1"/>
  <c r="S2707" i="1"/>
  <c r="S2708" i="1"/>
  <c r="S2709" i="1"/>
  <c r="S2710" i="1"/>
  <c r="S2711" i="1"/>
  <c r="S2712" i="1"/>
  <c r="S2713" i="1"/>
  <c r="S2714" i="1"/>
  <c r="S2715" i="1"/>
  <c r="S2049" i="1"/>
  <c r="S2717" i="1"/>
  <c r="S2718" i="1"/>
  <c r="S2719" i="1"/>
  <c r="S2720" i="1"/>
  <c r="S2721" i="1"/>
  <c r="S2722" i="1"/>
  <c r="S2723" i="1"/>
  <c r="S2724" i="1"/>
  <c r="S2725" i="1"/>
  <c r="S2726" i="1"/>
  <c r="S3716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3558" i="1"/>
  <c r="S2756" i="1"/>
  <c r="S2524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5" i="1"/>
  <c r="S2784" i="1"/>
  <c r="S2786" i="1"/>
  <c r="S2787" i="1"/>
  <c r="S2788" i="1"/>
  <c r="S2789" i="1"/>
  <c r="S2790" i="1"/>
  <c r="S2791" i="1"/>
  <c r="S2792" i="1"/>
  <c r="S2793" i="1"/>
  <c r="S2535" i="1"/>
  <c r="S2997" i="1"/>
  <c r="S2796" i="1"/>
  <c r="S2797" i="1"/>
  <c r="S2798" i="1"/>
  <c r="S2799" i="1"/>
  <c r="S2800" i="1"/>
  <c r="S3717" i="1"/>
  <c r="S117" i="1"/>
  <c r="S2803" i="1"/>
  <c r="S2804" i="1"/>
  <c r="S2805" i="1"/>
  <c r="S2806" i="1"/>
  <c r="S2807" i="1"/>
  <c r="S3718" i="1"/>
  <c r="S2809" i="1"/>
  <c r="S2545" i="1"/>
  <c r="S2811" i="1"/>
  <c r="S2812" i="1"/>
  <c r="S2813" i="1"/>
  <c r="S2814" i="1"/>
  <c r="S2815" i="1"/>
  <c r="S2816" i="1"/>
  <c r="S2817" i="1"/>
  <c r="S3787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3788" i="1"/>
  <c r="S2842" i="1"/>
  <c r="S2843" i="1"/>
  <c r="S2844" i="1"/>
  <c r="S2845" i="1"/>
  <c r="S3789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3089" i="1"/>
  <c r="S2869" i="1"/>
  <c r="S2870" i="1"/>
  <c r="S2871" i="1"/>
  <c r="S1424" i="1"/>
  <c r="S2873" i="1"/>
  <c r="S2874" i="1"/>
  <c r="S2875" i="1"/>
  <c r="S2876" i="1"/>
  <c r="S2877" i="1"/>
  <c r="S2878" i="1"/>
  <c r="S2879" i="1"/>
  <c r="S2880" i="1"/>
  <c r="S3790" i="1"/>
  <c r="S2883" i="1"/>
  <c r="S2882" i="1"/>
  <c r="S571" i="1"/>
  <c r="S2885" i="1"/>
  <c r="S2886" i="1"/>
  <c r="S2887" i="1"/>
  <c r="S3791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3566" i="1"/>
  <c r="S573" i="1"/>
  <c r="S1455" i="1"/>
  <c r="S2911" i="1"/>
  <c r="S2912" i="1"/>
  <c r="S2913" i="1"/>
  <c r="S2914" i="1"/>
  <c r="S2915" i="1"/>
  <c r="S2916" i="1"/>
  <c r="S2917" i="1"/>
  <c r="S2918" i="1"/>
  <c r="S4038" i="1"/>
  <c r="S2920" i="1"/>
  <c r="S2921" i="1"/>
  <c r="S3574" i="1"/>
  <c r="S2923" i="1"/>
  <c r="S2924" i="1"/>
  <c r="S2925" i="1"/>
  <c r="S2926" i="1"/>
  <c r="S2927" i="1"/>
  <c r="S3581" i="1"/>
  <c r="S2929" i="1"/>
  <c r="S2930" i="1"/>
  <c r="S2931" i="1"/>
  <c r="S2932" i="1"/>
  <c r="S2933" i="1"/>
  <c r="S2934" i="1"/>
  <c r="S2935" i="1"/>
  <c r="S2936" i="1"/>
  <c r="S2937" i="1"/>
  <c r="S2939" i="1"/>
  <c r="S2938" i="1"/>
  <c r="S2940" i="1"/>
  <c r="S2941" i="1"/>
  <c r="S138" i="1"/>
  <c r="S3601" i="1"/>
  <c r="S2944" i="1"/>
  <c r="S2945" i="1"/>
  <c r="S2946" i="1"/>
  <c r="S2947" i="1"/>
  <c r="S2948" i="1"/>
  <c r="S2949" i="1"/>
  <c r="S2950" i="1"/>
  <c r="S2951" i="1"/>
  <c r="S585" i="1"/>
  <c r="S2953" i="1"/>
  <c r="S2954" i="1"/>
  <c r="S2955" i="1"/>
  <c r="S4039" i="1"/>
  <c r="S2957" i="1"/>
  <c r="S2958" i="1"/>
  <c r="S2959" i="1"/>
  <c r="S2960" i="1"/>
  <c r="S2961" i="1"/>
  <c r="S159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578" i="1"/>
  <c r="S634" i="1"/>
  <c r="S2988" i="1"/>
  <c r="S2989" i="1"/>
  <c r="S2990" i="1"/>
  <c r="S2991" i="1"/>
  <c r="S2992" i="1"/>
  <c r="S2993" i="1"/>
  <c r="S2994" i="1"/>
  <c r="S2995" i="1"/>
  <c r="S2996" i="1"/>
  <c r="S3792" i="1"/>
  <c r="S2998" i="1"/>
  <c r="S2999" i="1"/>
  <c r="S404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2595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161" i="1"/>
  <c r="S1482" i="1"/>
  <c r="S3036" i="1"/>
  <c r="S3037" i="1"/>
  <c r="S3038" i="1"/>
  <c r="S3039" i="1"/>
  <c r="S2607" i="1"/>
  <c r="S3793" i="1"/>
  <c r="S3042" i="1"/>
  <c r="S3043" i="1"/>
  <c r="S3044" i="1"/>
  <c r="S3045" i="1"/>
  <c r="S3046" i="1"/>
  <c r="S3047" i="1"/>
  <c r="S3048" i="1"/>
  <c r="S3049" i="1"/>
  <c r="S3050" i="1"/>
  <c r="S3051" i="1"/>
  <c r="S4047" i="1"/>
  <c r="S3053" i="1"/>
  <c r="S379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192" i="1"/>
  <c r="S3072" i="1"/>
  <c r="S3073" i="1"/>
  <c r="S3074" i="1"/>
  <c r="S3075" i="1"/>
  <c r="S3000" i="1"/>
  <c r="S3077" i="1"/>
  <c r="S3078" i="1"/>
  <c r="S3079" i="1"/>
  <c r="S3080" i="1"/>
  <c r="S3081" i="1"/>
  <c r="S3795" i="1"/>
  <c r="S1500" i="1"/>
  <c r="S3084" i="1"/>
  <c r="S3085" i="1"/>
  <c r="S3086" i="1"/>
  <c r="S3087" i="1"/>
  <c r="S4048" i="1"/>
  <c r="S3091" i="1"/>
  <c r="S3090" i="1"/>
  <c r="S2668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796" i="1"/>
  <c r="S3107" i="1"/>
  <c r="S3108" i="1"/>
  <c r="S3109" i="1"/>
  <c r="S3110" i="1"/>
  <c r="S3610" i="1"/>
  <c r="S3112" i="1"/>
  <c r="S3021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797" i="1"/>
  <c r="S3129" i="1"/>
  <c r="S3130" i="1"/>
  <c r="S3131" i="1"/>
  <c r="S3132" i="1"/>
  <c r="S3133" i="1"/>
  <c r="S3618" i="1"/>
  <c r="S3135" i="1"/>
  <c r="S3136" i="1"/>
  <c r="S3137" i="1"/>
  <c r="S3138" i="1"/>
  <c r="S201" i="1"/>
  <c r="S3798" i="1"/>
  <c r="S1514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2673" i="1"/>
  <c r="S3034" i="1"/>
  <c r="S3799" i="1"/>
  <c r="S3163" i="1"/>
  <c r="S3164" i="1"/>
  <c r="S3165" i="1"/>
  <c r="S3166" i="1"/>
  <c r="S3167" i="1"/>
  <c r="S3168" i="1"/>
  <c r="S3169" i="1"/>
  <c r="S3170" i="1"/>
  <c r="S284" i="1"/>
  <c r="S3172" i="1"/>
  <c r="S3173" i="1"/>
  <c r="S3174" i="1"/>
  <c r="S3175" i="1"/>
  <c r="S3176" i="1"/>
  <c r="S3177" i="1"/>
  <c r="S3178" i="1"/>
  <c r="S3179" i="1"/>
  <c r="S3180" i="1"/>
  <c r="S3800" i="1"/>
  <c r="S2677" i="1"/>
  <c r="S3183" i="1"/>
  <c r="S3184" i="1"/>
  <c r="S345" i="1"/>
  <c r="S3186" i="1"/>
  <c r="S3187" i="1"/>
  <c r="S3188" i="1"/>
  <c r="S3189" i="1"/>
  <c r="S3190" i="1"/>
  <c r="S3191" i="1"/>
  <c r="S3192" i="1"/>
  <c r="S3620" i="1"/>
  <c r="S3194" i="1"/>
  <c r="S3195" i="1"/>
  <c r="S3196" i="1"/>
  <c r="S3197" i="1"/>
  <c r="S3801" i="1"/>
  <c r="S3199" i="1"/>
  <c r="S1526" i="1"/>
  <c r="S3201" i="1"/>
  <c r="S3202" i="1"/>
  <c r="S3203" i="1"/>
  <c r="S3204" i="1"/>
  <c r="S3205" i="1"/>
  <c r="S3206" i="1"/>
  <c r="S3207" i="1"/>
  <c r="S3208" i="1"/>
  <c r="S3209" i="1"/>
  <c r="S3210" i="1"/>
  <c r="S2693" i="1"/>
  <c r="S3212" i="1"/>
  <c r="S3213" i="1"/>
  <c r="S3214" i="1"/>
  <c r="S3215" i="1"/>
  <c r="S3217" i="1"/>
  <c r="S3216" i="1"/>
  <c r="S3218" i="1"/>
  <c r="S3219" i="1"/>
  <c r="S3220" i="1"/>
  <c r="S3221" i="1"/>
  <c r="S3222" i="1"/>
  <c r="S3223" i="1"/>
  <c r="S393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802" i="1"/>
  <c r="S3241" i="1"/>
  <c r="S3242" i="1"/>
  <c r="S3243" i="1"/>
  <c r="S3244" i="1"/>
  <c r="S3245" i="1"/>
  <c r="S1572" i="1"/>
  <c r="S3247" i="1"/>
  <c r="S3248" i="1"/>
  <c r="S3249" i="1"/>
  <c r="S3250" i="1"/>
  <c r="S3251" i="1"/>
  <c r="S3252" i="1"/>
  <c r="S3253" i="1"/>
  <c r="S403" i="1"/>
  <c r="S3829" i="1"/>
  <c r="S3830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1595" i="1"/>
  <c r="S3035" i="1"/>
  <c r="S3275" i="1"/>
  <c r="S3276" i="1"/>
  <c r="S3277" i="1"/>
  <c r="S3278" i="1"/>
  <c r="S3279" i="1"/>
  <c r="S3280" i="1"/>
  <c r="S3281" i="1"/>
  <c r="S3282" i="1"/>
  <c r="S3283" i="1"/>
  <c r="S3284" i="1"/>
  <c r="S788" i="1"/>
  <c r="S3286" i="1"/>
  <c r="S3287" i="1"/>
  <c r="S3288" i="1"/>
  <c r="S3289" i="1"/>
  <c r="S3290" i="1"/>
  <c r="S3291" i="1"/>
  <c r="S3292" i="1"/>
  <c r="S3293" i="1"/>
  <c r="S3294" i="1"/>
  <c r="S3831" i="1"/>
  <c r="S3832" i="1"/>
  <c r="S3297" i="1"/>
  <c r="S1644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4" i="1"/>
  <c r="S3323" i="1"/>
  <c r="S3325" i="1"/>
  <c r="S3326" i="1"/>
  <c r="S3327" i="1"/>
  <c r="S3328" i="1"/>
  <c r="S3329" i="1"/>
  <c r="S3330" i="1"/>
  <c r="S3331" i="1"/>
  <c r="S3332" i="1"/>
  <c r="S3333" i="1"/>
  <c r="S2706" i="1"/>
  <c r="S2716" i="1"/>
  <c r="S3336" i="1"/>
  <c r="S3337" i="1"/>
  <c r="S4069" i="1"/>
  <c r="S3339" i="1"/>
  <c r="S3340" i="1"/>
  <c r="S3341" i="1"/>
  <c r="S3342" i="1"/>
  <c r="S3343" i="1"/>
  <c r="S3344" i="1"/>
  <c r="S2052" i="1"/>
  <c r="S3346" i="1"/>
  <c r="S3833" i="1"/>
  <c r="S3348" i="1"/>
  <c r="S3349" i="1"/>
  <c r="S3350" i="1"/>
  <c r="S3351" i="1"/>
  <c r="S3040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2106" i="1"/>
  <c r="S3366" i="1"/>
  <c r="S3367" i="1"/>
  <c r="S3368" i="1"/>
  <c r="S3369" i="1"/>
  <c r="S3370" i="1"/>
  <c r="S3371" i="1"/>
  <c r="S3372" i="1"/>
  <c r="S3373" i="1"/>
  <c r="S3374" i="1"/>
  <c r="S2727" i="1"/>
  <c r="S3376" i="1"/>
  <c r="S3377" i="1"/>
  <c r="S3378" i="1"/>
  <c r="S3379" i="1"/>
  <c r="S3380" i="1"/>
  <c r="S3381" i="1"/>
  <c r="S3382" i="1"/>
  <c r="S3834" i="1"/>
  <c r="S3384" i="1"/>
  <c r="S3385" i="1"/>
  <c r="S3386" i="1"/>
  <c r="S3387" i="1"/>
  <c r="S3388" i="1"/>
  <c r="S3389" i="1"/>
  <c r="S3390" i="1"/>
  <c r="S3391" i="1"/>
  <c r="S3624" i="1"/>
  <c r="S421" i="1"/>
  <c r="S3394" i="1"/>
  <c r="S3395" i="1"/>
  <c r="S3396" i="1"/>
  <c r="S3397" i="1"/>
  <c r="S3398" i="1"/>
  <c r="S3399" i="1"/>
  <c r="S3400" i="1"/>
  <c r="S3401" i="1"/>
  <c r="S3402" i="1"/>
  <c r="S3403" i="1"/>
  <c r="S3404" i="1"/>
  <c r="S3106" i="1"/>
  <c r="S3406" i="1"/>
  <c r="S3407" i="1"/>
  <c r="S3408" i="1"/>
  <c r="S3409" i="1"/>
  <c r="S3410" i="1"/>
  <c r="S3411" i="1"/>
  <c r="S3412" i="1"/>
  <c r="S3413" i="1"/>
  <c r="S3414" i="1"/>
  <c r="S4070" i="1"/>
  <c r="S3416" i="1"/>
  <c r="S3417" i="1"/>
  <c r="S3418" i="1"/>
  <c r="S3419" i="1"/>
  <c r="S3835" i="1"/>
  <c r="S3836" i="1"/>
  <c r="S3422" i="1"/>
  <c r="S3423" i="1"/>
  <c r="S3424" i="1"/>
  <c r="S3425" i="1"/>
  <c r="S3426" i="1"/>
  <c r="S3427" i="1"/>
  <c r="S3428" i="1"/>
  <c r="S3429" i="1"/>
  <c r="S3430" i="1"/>
  <c r="S3431" i="1"/>
  <c r="S2113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041" i="1"/>
  <c r="S3466" i="1"/>
  <c r="S3837" i="1"/>
  <c r="S3468" i="1"/>
  <c r="S3469" i="1"/>
  <c r="S3470" i="1"/>
  <c r="S3471" i="1"/>
  <c r="S3472" i="1"/>
  <c r="S3473" i="1"/>
  <c r="S794" i="1"/>
  <c r="S3475" i="1"/>
  <c r="S3476" i="1"/>
  <c r="S3477" i="1"/>
  <c r="S3478" i="1"/>
  <c r="S3162" i="1"/>
  <c r="S3480" i="1"/>
  <c r="S3481" i="1"/>
  <c r="S3838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2755" i="1"/>
  <c r="S2757" i="1"/>
  <c r="S2794" i="1"/>
  <c r="S3507" i="1"/>
  <c r="S3508" i="1"/>
  <c r="S3509" i="1"/>
  <c r="S3510" i="1"/>
  <c r="S3511" i="1"/>
  <c r="S3512" i="1"/>
  <c r="S3839" i="1"/>
  <c r="S3840" i="1"/>
  <c r="S3515" i="1"/>
  <c r="S3516" i="1"/>
  <c r="S858" i="1"/>
  <c r="S3518" i="1"/>
  <c r="S3519" i="1"/>
  <c r="S3520" i="1"/>
  <c r="S3521" i="1"/>
  <c r="S3522" i="1"/>
  <c r="S452" i="1"/>
  <c r="S3524" i="1"/>
  <c r="S3525" i="1"/>
  <c r="S3526" i="1"/>
  <c r="S3527" i="1"/>
  <c r="S3528" i="1"/>
  <c r="S3529" i="1"/>
  <c r="S3841" i="1"/>
  <c r="S3842" i="1"/>
  <c r="S3532" i="1"/>
  <c r="S3533" i="1"/>
  <c r="S3534" i="1"/>
  <c r="S3535" i="1"/>
  <c r="S3541" i="1"/>
  <c r="S3542" i="1"/>
  <c r="S3538" i="1"/>
  <c r="S3539" i="1"/>
  <c r="S3111" i="1"/>
  <c r="S3536" i="1"/>
  <c r="S3537" i="1"/>
  <c r="S3543" i="1"/>
  <c r="S3544" i="1"/>
  <c r="S3545" i="1"/>
  <c r="S3546" i="1"/>
  <c r="S2115" i="1"/>
  <c r="S2140" i="1"/>
  <c r="S3549" i="1"/>
  <c r="S3550" i="1"/>
  <c r="S3551" i="1"/>
  <c r="S3552" i="1"/>
  <c r="S3553" i="1"/>
  <c r="S3554" i="1"/>
  <c r="S2795" i="1"/>
  <c r="S3556" i="1"/>
  <c r="S3557" i="1"/>
  <c r="S3864" i="1"/>
  <c r="S3559" i="1"/>
  <c r="S3560" i="1"/>
  <c r="S3561" i="1"/>
  <c r="S3562" i="1"/>
  <c r="S3563" i="1"/>
  <c r="S3564" i="1"/>
  <c r="S3565" i="1"/>
  <c r="S865" i="1"/>
  <c r="S3567" i="1"/>
  <c r="S3568" i="1"/>
  <c r="S3569" i="1"/>
  <c r="S3570" i="1"/>
  <c r="S3571" i="1"/>
  <c r="S3572" i="1"/>
  <c r="S3573" i="1"/>
  <c r="S3865" i="1"/>
  <c r="S3575" i="1"/>
  <c r="S3576" i="1"/>
  <c r="S3577" i="1"/>
  <c r="S3578" i="1"/>
  <c r="S3579" i="1"/>
  <c r="S3580" i="1"/>
  <c r="S407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866" i="1"/>
  <c r="S3602" i="1"/>
  <c r="S3603" i="1"/>
  <c r="S3604" i="1"/>
  <c r="S3605" i="1"/>
  <c r="S3606" i="1"/>
  <c r="S3607" i="1"/>
  <c r="S3608" i="1"/>
  <c r="S3609" i="1"/>
  <c r="S3867" i="1"/>
  <c r="S3611" i="1"/>
  <c r="S3612" i="1"/>
  <c r="S3613" i="1"/>
  <c r="S3614" i="1"/>
  <c r="S3615" i="1"/>
  <c r="S3616" i="1"/>
  <c r="S3617" i="1"/>
  <c r="S3868" i="1"/>
  <c r="S3619" i="1"/>
  <c r="S3171" i="1"/>
  <c r="S3621" i="1"/>
  <c r="S3622" i="1"/>
  <c r="S3623" i="1"/>
  <c r="S3869" i="1"/>
  <c r="S3625" i="1"/>
  <c r="S3626" i="1"/>
  <c r="S3627" i="1"/>
  <c r="S3628" i="1"/>
  <c r="S3629" i="1"/>
  <c r="S3630" i="1"/>
  <c r="S3631" i="1"/>
  <c r="S3632" i="1"/>
  <c r="S3633" i="1"/>
  <c r="S2801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870" i="1"/>
  <c r="S3871" i="1"/>
  <c r="S3872" i="1"/>
  <c r="S3652" i="1"/>
  <c r="S3653" i="1"/>
  <c r="S876" i="1"/>
  <c r="S3655" i="1"/>
  <c r="S3656" i="1"/>
  <c r="S3657" i="1"/>
  <c r="S3634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873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2802" i="1"/>
  <c r="S2808" i="1"/>
  <c r="S2810" i="1"/>
  <c r="S2818" i="1"/>
  <c r="S2841" i="1"/>
  <c r="S2846" i="1"/>
  <c r="S2868" i="1"/>
  <c r="S2872" i="1"/>
  <c r="S2881" i="1"/>
  <c r="S2884" i="1"/>
  <c r="S2888" i="1"/>
  <c r="S2908" i="1"/>
  <c r="S2909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887" i="1"/>
  <c r="S3888" i="1"/>
  <c r="S3889" i="1"/>
  <c r="S3890" i="1"/>
  <c r="S3891" i="1"/>
  <c r="S3892" i="1"/>
  <c r="S3905" i="1"/>
  <c r="S3906" i="1"/>
  <c r="S3907" i="1"/>
  <c r="S3945" i="1"/>
  <c r="S3946" i="1"/>
  <c r="S3947" i="1"/>
  <c r="S3948" i="1"/>
  <c r="S3949" i="1"/>
  <c r="S3950" i="1"/>
  <c r="S3951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946" i="1"/>
  <c r="S962" i="1"/>
  <c r="S985" i="1"/>
  <c r="S1012" i="1"/>
  <c r="S1028" i="1"/>
  <c r="S1039" i="1"/>
  <c r="S1056" i="1"/>
  <c r="S1130" i="1"/>
  <c r="S1140" i="1"/>
  <c r="S1189" i="1"/>
  <c r="S1192" i="1"/>
  <c r="S1207" i="1"/>
  <c r="S1256" i="1"/>
  <c r="S142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4072" i="1"/>
  <c r="S4073" i="1"/>
  <c r="S4074" i="1"/>
  <c r="S4075" i="1"/>
  <c r="S4076" i="1"/>
  <c r="S4077" i="1"/>
  <c r="S4078" i="1"/>
  <c r="S3649" i="1"/>
  <c r="S3650" i="1"/>
  <c r="S3651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181" i="1"/>
  <c r="S3182" i="1"/>
  <c r="S3185" i="1"/>
  <c r="S3193" i="1"/>
  <c r="S3198" i="1"/>
  <c r="S3200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465" i="1"/>
  <c r="S489" i="1"/>
  <c r="S536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93" i="1"/>
  <c r="S3994" i="1"/>
  <c r="S3995" i="1"/>
  <c r="S3996" i="1"/>
  <c r="S3997" i="1"/>
  <c r="S3998" i="1"/>
  <c r="S3999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1685" i="1"/>
  <c r="S1717" i="1"/>
  <c r="S1764" i="1"/>
  <c r="S1833" i="1"/>
  <c r="S1848" i="1"/>
  <c r="S1855" i="1"/>
  <c r="S1860" i="1"/>
  <c r="S1876" i="1"/>
  <c r="S1930" i="1"/>
  <c r="S1948" i="1"/>
  <c r="S1974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3" i="1"/>
  <c r="S4024" i="1"/>
  <c r="S4025" i="1"/>
  <c r="S4026" i="1"/>
  <c r="S4027" i="1"/>
  <c r="S4028" i="1"/>
  <c r="S4029" i="1"/>
  <c r="S4030" i="1"/>
  <c r="S4031" i="1"/>
  <c r="S4032" i="1"/>
  <c r="S4033" i="1"/>
  <c r="S4049" i="1"/>
  <c r="S4050" i="1"/>
  <c r="S4051" i="1"/>
  <c r="S4034" i="1"/>
  <c r="S4035" i="1"/>
  <c r="S4036" i="1"/>
  <c r="S3113" i="1"/>
  <c r="S3128" i="1"/>
  <c r="S3134" i="1"/>
  <c r="S3139" i="1"/>
  <c r="S4041" i="1"/>
  <c r="S4042" i="1"/>
  <c r="S4043" i="1"/>
  <c r="S4044" i="1"/>
  <c r="S4045" i="1"/>
  <c r="S4046" i="1"/>
  <c r="S3140" i="1"/>
  <c r="S3141" i="1"/>
  <c r="S4020" i="1"/>
  <c r="S4021" i="1"/>
  <c r="S4022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2164" i="1"/>
  <c r="S2165" i="1"/>
  <c r="S2171" i="1"/>
  <c r="S2185" i="1"/>
  <c r="S2208" i="1"/>
  <c r="S2210" i="1"/>
  <c r="S2259" i="1"/>
  <c r="S2260" i="1"/>
  <c r="S2278" i="1"/>
  <c r="S2284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211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2910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3224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3052" i="1"/>
  <c r="P3240" i="1"/>
  <c r="P99" i="1"/>
  <c r="P100" i="1"/>
  <c r="P3246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3254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3255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3256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2919" i="1"/>
  <c r="P193" i="1"/>
  <c r="P194" i="1"/>
  <c r="P195" i="1"/>
  <c r="P196" i="1"/>
  <c r="P197" i="1"/>
  <c r="P198" i="1"/>
  <c r="P199" i="1"/>
  <c r="P200" i="1"/>
  <c r="P3273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305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274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285" i="1"/>
  <c r="P394" i="1"/>
  <c r="P395" i="1"/>
  <c r="P396" i="1"/>
  <c r="P397" i="1"/>
  <c r="P398" i="1"/>
  <c r="P399" i="1"/>
  <c r="P400" i="1"/>
  <c r="P401" i="1"/>
  <c r="P402" i="1"/>
  <c r="P3295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3296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3298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2922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3334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3335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3338" i="1"/>
  <c r="P560" i="1"/>
  <c r="P561" i="1"/>
  <c r="P562" i="1"/>
  <c r="P563" i="1"/>
  <c r="P564" i="1"/>
  <c r="P565" i="1"/>
  <c r="P566" i="1"/>
  <c r="P567" i="1"/>
  <c r="P568" i="1"/>
  <c r="P569" i="1"/>
  <c r="P570" i="1"/>
  <c r="P3345" i="1"/>
  <c r="P572" i="1"/>
  <c r="P3654" i="1"/>
  <c r="P574" i="1"/>
  <c r="P575" i="1"/>
  <c r="P576" i="1"/>
  <c r="P577" i="1"/>
  <c r="P578" i="1"/>
  <c r="P579" i="1"/>
  <c r="P580" i="1"/>
  <c r="P581" i="1"/>
  <c r="P582" i="1"/>
  <c r="P583" i="1"/>
  <c r="P584" i="1"/>
  <c r="P3347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3352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3365" i="1"/>
  <c r="P789" i="1"/>
  <c r="P790" i="1"/>
  <c r="P791" i="1"/>
  <c r="P792" i="1"/>
  <c r="P793" i="1"/>
  <c r="P559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3375" i="1"/>
  <c r="P859" i="1"/>
  <c r="P860" i="1"/>
  <c r="P861" i="1"/>
  <c r="P862" i="1"/>
  <c r="P863" i="1"/>
  <c r="P864" i="1"/>
  <c r="P3383" i="1"/>
  <c r="P866" i="1"/>
  <c r="P867" i="1"/>
  <c r="P868" i="1"/>
  <c r="P869" i="1"/>
  <c r="P870" i="1"/>
  <c r="P871" i="1"/>
  <c r="P872" i="1"/>
  <c r="P873" i="1"/>
  <c r="P874" i="1"/>
  <c r="P875" i="1"/>
  <c r="P2323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3392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3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3393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3405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2928" i="1"/>
  <c r="P1029" i="1"/>
  <c r="P1030" i="1"/>
  <c r="P1031" i="1"/>
  <c r="P1032" i="1"/>
  <c r="P1033" i="1"/>
  <c r="P1034" i="1"/>
  <c r="P1035" i="1"/>
  <c r="P1036" i="1"/>
  <c r="P1037" i="1"/>
  <c r="P1038" i="1"/>
  <c r="P3415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2942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2943" i="1"/>
  <c r="P1131" i="1"/>
  <c r="P1132" i="1"/>
  <c r="P1133" i="1"/>
  <c r="P1134" i="1"/>
  <c r="P1135" i="1"/>
  <c r="P1136" i="1"/>
  <c r="P1137" i="1"/>
  <c r="P1138" i="1"/>
  <c r="P1139" i="1"/>
  <c r="P342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3421" i="1"/>
  <c r="P1190" i="1"/>
  <c r="P1191" i="1"/>
  <c r="P343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2334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3658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4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3465" i="1"/>
  <c r="P1423" i="1"/>
  <c r="P17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3467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347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2952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3479" i="1"/>
  <c r="P1515" i="1"/>
  <c r="P1516" i="1"/>
  <c r="P1517" i="1"/>
  <c r="P1518" i="1"/>
  <c r="P1519" i="1"/>
  <c r="P1520" i="1"/>
  <c r="P1521" i="1"/>
  <c r="P1522" i="1"/>
  <c r="P1523" i="1"/>
  <c r="P1524" i="1"/>
  <c r="P1525" i="1"/>
  <c r="P3482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3504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350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367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4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4000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53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97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2956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2377" i="1"/>
  <c r="P1849" i="1"/>
  <c r="P1850" i="1"/>
  <c r="P1851" i="1"/>
  <c r="P1852" i="1"/>
  <c r="P1853" i="1"/>
  <c r="P1854" i="1"/>
  <c r="P1990" i="1"/>
  <c r="P1856" i="1"/>
  <c r="P1857" i="1"/>
  <c r="P1858" i="1"/>
  <c r="P1859" i="1"/>
  <c r="P2962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5" i="1"/>
  <c r="P1874" i="1"/>
  <c r="P350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4" s="1"/>
  <c r="P1888" i="1"/>
  <c r="E3" i="14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4001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2380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2415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3513" i="1"/>
  <c r="P1991" i="1"/>
  <c r="P1992" i="1"/>
  <c r="P1993" i="1"/>
  <c r="P1994" i="1"/>
  <c r="P1995" i="1"/>
  <c r="P1996" i="1"/>
  <c r="P1997" i="1"/>
  <c r="P1998" i="1"/>
  <c r="P3514" i="1"/>
  <c r="P2000" i="1"/>
  <c r="P2001" i="1"/>
  <c r="P2002" i="1"/>
  <c r="P2003" i="1"/>
  <c r="P2004" i="1"/>
  <c r="P4002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3054" i="1"/>
  <c r="P2039" i="1"/>
  <c r="P2040" i="1"/>
  <c r="P2041" i="1"/>
  <c r="P2042" i="1"/>
  <c r="P2043" i="1"/>
  <c r="P2044" i="1"/>
  <c r="P2045" i="1"/>
  <c r="P2046" i="1"/>
  <c r="P2047" i="1"/>
  <c r="P2048" i="1"/>
  <c r="P3160" i="1"/>
  <c r="P2050" i="1"/>
  <c r="P2051" i="1"/>
  <c r="P3706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1999" i="1"/>
  <c r="P2107" i="1"/>
  <c r="P2108" i="1"/>
  <c r="P2109" i="1"/>
  <c r="P2110" i="1"/>
  <c r="P2111" i="1"/>
  <c r="P2112" i="1"/>
  <c r="P4003" i="1"/>
  <c r="P2114" i="1"/>
  <c r="P3707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421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986" i="1"/>
  <c r="P3517" i="1"/>
  <c r="P2166" i="1"/>
  <c r="P2167" i="1"/>
  <c r="P2168" i="1"/>
  <c r="P2169" i="1"/>
  <c r="P2170" i="1"/>
  <c r="P30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47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3708" i="1"/>
  <c r="P2209" i="1"/>
  <c r="P2005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4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7" i="1"/>
  <c r="P2256" i="1"/>
  <c r="P2258" i="1"/>
  <c r="P3523" i="1"/>
  <c r="P353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3709" i="1"/>
  <c r="P2279" i="1"/>
  <c r="P2280" i="1"/>
  <c r="P2281" i="1"/>
  <c r="P2282" i="1"/>
  <c r="P2283" i="1"/>
  <c r="P3076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4037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3082" i="1"/>
  <c r="P2324" i="1"/>
  <c r="P2325" i="1"/>
  <c r="P2326" i="1"/>
  <c r="P2327" i="1"/>
  <c r="P2328" i="1"/>
  <c r="P2329" i="1"/>
  <c r="P2330" i="1"/>
  <c r="P2331" i="1"/>
  <c r="P2332" i="1"/>
  <c r="P2333" i="1"/>
  <c r="P3710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3531" i="1"/>
  <c r="P2378" i="1"/>
  <c r="P2379" i="1"/>
  <c r="P2038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987" i="1"/>
  <c r="P2416" i="1"/>
  <c r="P2417" i="1"/>
  <c r="P2418" i="1"/>
  <c r="P2419" i="1"/>
  <c r="P2420" i="1"/>
  <c r="P3540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3711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3083" i="1"/>
  <c r="P2513" i="1"/>
  <c r="P2514" i="1"/>
  <c r="P2515" i="1"/>
  <c r="P2516" i="1"/>
  <c r="P2517" i="1"/>
  <c r="P2518" i="1"/>
  <c r="P2519" i="1"/>
  <c r="P2520" i="1"/>
  <c r="P2521" i="1"/>
  <c r="P2522" i="1"/>
  <c r="P2523" i="1"/>
  <c r="P3712" i="1"/>
  <c r="P2525" i="1"/>
  <c r="P2526" i="1"/>
  <c r="P2527" i="1"/>
  <c r="P2528" i="1"/>
  <c r="P2529" i="1"/>
  <c r="P2530" i="1"/>
  <c r="P2531" i="1"/>
  <c r="P2532" i="1"/>
  <c r="P2533" i="1"/>
  <c r="P2534" i="1"/>
  <c r="P3713" i="1"/>
  <c r="P2536" i="1"/>
  <c r="P2537" i="1"/>
  <c r="P2538" i="1"/>
  <c r="P2539" i="1"/>
  <c r="P2540" i="1"/>
  <c r="P2541" i="1"/>
  <c r="P2542" i="1"/>
  <c r="P2543" i="1"/>
  <c r="P2544" i="1"/>
  <c r="P98" i="1"/>
  <c r="P2546" i="1"/>
  <c r="P2549" i="1"/>
  <c r="P2547" i="1"/>
  <c r="P2548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3547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3088" i="1"/>
  <c r="P2596" i="1"/>
  <c r="P2597" i="1"/>
  <c r="P2598" i="1"/>
  <c r="P2599" i="1"/>
  <c r="P2600" i="1"/>
  <c r="P2601" i="1"/>
  <c r="P2602" i="1"/>
  <c r="P2603" i="1"/>
  <c r="P2604" i="1"/>
  <c r="P2605" i="1"/>
  <c r="P2606" i="1"/>
  <c r="P3714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8" i="1"/>
  <c r="P2637" i="1"/>
  <c r="P2639" i="1"/>
  <c r="P2640" i="1"/>
  <c r="P2641" i="1"/>
  <c r="P2642" i="1"/>
  <c r="P2643" i="1"/>
  <c r="P2644" i="1"/>
  <c r="P2645" i="1"/>
  <c r="P2647" i="1"/>
  <c r="P2646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101" i="1"/>
  <c r="P2669" i="1"/>
  <c r="P2671" i="1"/>
  <c r="P2670" i="1"/>
  <c r="P2672" i="1"/>
  <c r="P3548" i="1"/>
  <c r="P2674" i="1"/>
  <c r="P2675" i="1"/>
  <c r="P2676" i="1"/>
  <c r="P2512" i="1"/>
  <c r="P2678" i="1"/>
  <c r="P2685" i="1"/>
  <c r="P2680" i="1"/>
  <c r="P2681" i="1"/>
  <c r="P2679" i="1"/>
  <c r="P2682" i="1"/>
  <c r="P2683" i="1"/>
  <c r="P2684" i="1"/>
  <c r="P2686" i="1"/>
  <c r="P2687" i="1"/>
  <c r="P2688" i="1"/>
  <c r="P2689" i="1"/>
  <c r="P2690" i="1"/>
  <c r="P2691" i="1"/>
  <c r="P2692" i="1"/>
  <c r="P3555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3715" i="1"/>
  <c r="P2707" i="1"/>
  <c r="P2708" i="1"/>
  <c r="P2709" i="1"/>
  <c r="P2710" i="1"/>
  <c r="P2711" i="1"/>
  <c r="P2712" i="1"/>
  <c r="P2713" i="1"/>
  <c r="P2714" i="1"/>
  <c r="P2715" i="1"/>
  <c r="P2049" i="1"/>
  <c r="P2717" i="1"/>
  <c r="P2718" i="1"/>
  <c r="P2719" i="1"/>
  <c r="P2720" i="1"/>
  <c r="P2721" i="1"/>
  <c r="P2722" i="1"/>
  <c r="P2723" i="1"/>
  <c r="P2724" i="1"/>
  <c r="P2725" i="1"/>
  <c r="P2726" i="1"/>
  <c r="P3716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3558" i="1"/>
  <c r="P2756" i="1"/>
  <c r="P2524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5" i="1"/>
  <c r="P2784" i="1"/>
  <c r="P2786" i="1"/>
  <c r="P2787" i="1"/>
  <c r="P2788" i="1"/>
  <c r="P2789" i="1"/>
  <c r="P2790" i="1"/>
  <c r="P2791" i="1"/>
  <c r="P2792" i="1"/>
  <c r="P2793" i="1"/>
  <c r="P2535" i="1"/>
  <c r="P2997" i="1"/>
  <c r="P2796" i="1"/>
  <c r="P2797" i="1"/>
  <c r="P2798" i="1"/>
  <c r="P2799" i="1"/>
  <c r="P2800" i="1"/>
  <c r="P3717" i="1"/>
  <c r="P117" i="1"/>
  <c r="P2803" i="1"/>
  <c r="P2804" i="1"/>
  <c r="P2805" i="1"/>
  <c r="P2806" i="1"/>
  <c r="P2807" i="1"/>
  <c r="P3718" i="1"/>
  <c r="P2809" i="1"/>
  <c r="P2545" i="1"/>
  <c r="P2811" i="1"/>
  <c r="P2812" i="1"/>
  <c r="P2813" i="1"/>
  <c r="P2814" i="1"/>
  <c r="P2815" i="1"/>
  <c r="P2816" i="1"/>
  <c r="P2817" i="1"/>
  <c r="P3787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3788" i="1"/>
  <c r="P2842" i="1"/>
  <c r="P2843" i="1"/>
  <c r="P2844" i="1"/>
  <c r="P2845" i="1"/>
  <c r="P3789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3089" i="1"/>
  <c r="P2869" i="1"/>
  <c r="P2870" i="1"/>
  <c r="P2871" i="1"/>
  <c r="P1424" i="1"/>
  <c r="P2873" i="1"/>
  <c r="P2874" i="1"/>
  <c r="P2875" i="1"/>
  <c r="P2876" i="1"/>
  <c r="P2877" i="1"/>
  <c r="P2878" i="1"/>
  <c r="P2879" i="1"/>
  <c r="P2880" i="1"/>
  <c r="P3790" i="1"/>
  <c r="P2883" i="1"/>
  <c r="P2882" i="1"/>
  <c r="P571" i="1"/>
  <c r="P2885" i="1"/>
  <c r="P2886" i="1"/>
  <c r="P2887" i="1"/>
  <c r="P3791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3566" i="1"/>
  <c r="P573" i="1"/>
  <c r="P1455" i="1"/>
  <c r="P2911" i="1"/>
  <c r="P2912" i="1"/>
  <c r="P2913" i="1"/>
  <c r="P2914" i="1"/>
  <c r="P2915" i="1"/>
  <c r="P2916" i="1"/>
  <c r="P2917" i="1"/>
  <c r="P2918" i="1"/>
  <c r="P4038" i="1"/>
  <c r="P2920" i="1"/>
  <c r="P2921" i="1"/>
  <c r="P3574" i="1"/>
  <c r="P2923" i="1"/>
  <c r="P2924" i="1"/>
  <c r="P2925" i="1"/>
  <c r="P2926" i="1"/>
  <c r="P2927" i="1"/>
  <c r="P3581" i="1"/>
  <c r="P2929" i="1"/>
  <c r="P2930" i="1"/>
  <c r="P2931" i="1"/>
  <c r="P2932" i="1"/>
  <c r="P2933" i="1"/>
  <c r="P2934" i="1"/>
  <c r="P2935" i="1"/>
  <c r="P2936" i="1"/>
  <c r="P2937" i="1"/>
  <c r="P2939" i="1"/>
  <c r="P2938" i="1"/>
  <c r="P2940" i="1"/>
  <c r="P2941" i="1"/>
  <c r="P138" i="1"/>
  <c r="P3601" i="1"/>
  <c r="P2944" i="1"/>
  <c r="P2945" i="1"/>
  <c r="P2946" i="1"/>
  <c r="P2947" i="1"/>
  <c r="P2948" i="1"/>
  <c r="P2949" i="1"/>
  <c r="P2950" i="1"/>
  <c r="P2951" i="1"/>
  <c r="P585" i="1"/>
  <c r="P2953" i="1"/>
  <c r="P2954" i="1"/>
  <c r="P2955" i="1"/>
  <c r="P4039" i="1"/>
  <c r="P2957" i="1"/>
  <c r="P2958" i="1"/>
  <c r="P2959" i="1"/>
  <c r="P2960" i="1"/>
  <c r="P2961" i="1"/>
  <c r="P1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578" i="1"/>
  <c r="P634" i="1"/>
  <c r="P2988" i="1"/>
  <c r="P2989" i="1"/>
  <c r="P2990" i="1"/>
  <c r="P2991" i="1"/>
  <c r="P2992" i="1"/>
  <c r="P2993" i="1"/>
  <c r="P2994" i="1"/>
  <c r="P2995" i="1"/>
  <c r="P2996" i="1"/>
  <c r="P3792" i="1"/>
  <c r="P2998" i="1"/>
  <c r="P2999" i="1"/>
  <c r="P404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2595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161" i="1"/>
  <c r="P1482" i="1"/>
  <c r="P3036" i="1"/>
  <c r="P3037" i="1"/>
  <c r="P3038" i="1"/>
  <c r="P3039" i="1"/>
  <c r="P2607" i="1"/>
  <c r="P3793" i="1"/>
  <c r="P3042" i="1"/>
  <c r="P3043" i="1"/>
  <c r="P3044" i="1"/>
  <c r="P3045" i="1"/>
  <c r="P3046" i="1"/>
  <c r="P3047" i="1"/>
  <c r="P3048" i="1"/>
  <c r="P3049" i="1"/>
  <c r="P3050" i="1"/>
  <c r="P3051" i="1"/>
  <c r="P4047" i="1"/>
  <c r="P3053" i="1"/>
  <c r="P379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192" i="1"/>
  <c r="P3072" i="1"/>
  <c r="P3073" i="1"/>
  <c r="P3074" i="1"/>
  <c r="P3075" i="1"/>
  <c r="P3000" i="1"/>
  <c r="P3077" i="1"/>
  <c r="P3078" i="1"/>
  <c r="P3079" i="1"/>
  <c r="P3080" i="1"/>
  <c r="P3081" i="1"/>
  <c r="P3795" i="1"/>
  <c r="P1500" i="1"/>
  <c r="P3084" i="1"/>
  <c r="P3085" i="1"/>
  <c r="P3086" i="1"/>
  <c r="P3087" i="1"/>
  <c r="P4048" i="1"/>
  <c r="P3091" i="1"/>
  <c r="P3090" i="1"/>
  <c r="P2668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796" i="1"/>
  <c r="P3107" i="1"/>
  <c r="P3108" i="1"/>
  <c r="P3109" i="1"/>
  <c r="P3110" i="1"/>
  <c r="P3610" i="1"/>
  <c r="P3112" i="1"/>
  <c r="P3021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797" i="1"/>
  <c r="P3129" i="1"/>
  <c r="P3130" i="1"/>
  <c r="P3131" i="1"/>
  <c r="P3132" i="1"/>
  <c r="P3133" i="1"/>
  <c r="P3618" i="1"/>
  <c r="P3135" i="1"/>
  <c r="P3136" i="1"/>
  <c r="P3137" i="1"/>
  <c r="P3138" i="1"/>
  <c r="P201" i="1"/>
  <c r="P3798" i="1"/>
  <c r="P1514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2673" i="1"/>
  <c r="P3034" i="1"/>
  <c r="P3799" i="1"/>
  <c r="P3163" i="1"/>
  <c r="P3164" i="1"/>
  <c r="P3165" i="1"/>
  <c r="P3166" i="1"/>
  <c r="P3167" i="1"/>
  <c r="P3168" i="1"/>
  <c r="P3169" i="1"/>
  <c r="P3170" i="1"/>
  <c r="P284" i="1"/>
  <c r="P3172" i="1"/>
  <c r="P3173" i="1"/>
  <c r="P3174" i="1"/>
  <c r="P3175" i="1"/>
  <c r="P3176" i="1"/>
  <c r="P3177" i="1"/>
  <c r="P3178" i="1"/>
  <c r="P3179" i="1"/>
  <c r="P3180" i="1"/>
  <c r="P3800" i="1"/>
  <c r="P2677" i="1"/>
  <c r="P3183" i="1"/>
  <c r="P3184" i="1"/>
  <c r="P345" i="1"/>
  <c r="P3186" i="1"/>
  <c r="P3187" i="1"/>
  <c r="P3188" i="1"/>
  <c r="P3189" i="1"/>
  <c r="P3190" i="1"/>
  <c r="P3191" i="1"/>
  <c r="P3192" i="1"/>
  <c r="P3620" i="1"/>
  <c r="P3194" i="1"/>
  <c r="P3195" i="1"/>
  <c r="P3196" i="1"/>
  <c r="P3197" i="1"/>
  <c r="P3801" i="1"/>
  <c r="P3199" i="1"/>
  <c r="P1526" i="1"/>
  <c r="P3201" i="1"/>
  <c r="P3202" i="1"/>
  <c r="P3203" i="1"/>
  <c r="P3204" i="1"/>
  <c r="P3205" i="1"/>
  <c r="P3206" i="1"/>
  <c r="P3207" i="1"/>
  <c r="P3208" i="1"/>
  <c r="P3209" i="1"/>
  <c r="P3210" i="1"/>
  <c r="P2693" i="1"/>
  <c r="P3212" i="1"/>
  <c r="P3213" i="1"/>
  <c r="P3214" i="1"/>
  <c r="P3215" i="1"/>
  <c r="P3217" i="1"/>
  <c r="P3216" i="1"/>
  <c r="P3218" i="1"/>
  <c r="P3219" i="1"/>
  <c r="P3220" i="1"/>
  <c r="P3221" i="1"/>
  <c r="P3222" i="1"/>
  <c r="P3223" i="1"/>
  <c r="P393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802" i="1"/>
  <c r="P3241" i="1"/>
  <c r="P3242" i="1"/>
  <c r="P3243" i="1"/>
  <c r="P3244" i="1"/>
  <c r="P3245" i="1"/>
  <c r="P1572" i="1"/>
  <c r="P3247" i="1"/>
  <c r="P3248" i="1"/>
  <c r="P3249" i="1"/>
  <c r="P3250" i="1"/>
  <c r="P3251" i="1"/>
  <c r="P3252" i="1"/>
  <c r="P3253" i="1"/>
  <c r="P403" i="1"/>
  <c r="P3829" i="1"/>
  <c r="P3830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1595" i="1"/>
  <c r="P3035" i="1"/>
  <c r="P3275" i="1"/>
  <c r="P3276" i="1"/>
  <c r="P3277" i="1"/>
  <c r="P3278" i="1"/>
  <c r="P3279" i="1"/>
  <c r="P3280" i="1"/>
  <c r="P3281" i="1"/>
  <c r="P3282" i="1"/>
  <c r="P3283" i="1"/>
  <c r="P3284" i="1"/>
  <c r="P788" i="1"/>
  <c r="P3286" i="1"/>
  <c r="P3287" i="1"/>
  <c r="P3288" i="1"/>
  <c r="P3289" i="1"/>
  <c r="P3290" i="1"/>
  <c r="P3291" i="1"/>
  <c r="P3292" i="1"/>
  <c r="P3293" i="1"/>
  <c r="P3294" i="1"/>
  <c r="P3831" i="1"/>
  <c r="P3832" i="1"/>
  <c r="P3297" i="1"/>
  <c r="P1644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4" i="1"/>
  <c r="P3323" i="1"/>
  <c r="P3325" i="1"/>
  <c r="P3326" i="1"/>
  <c r="P3327" i="1"/>
  <c r="P3328" i="1"/>
  <c r="P3329" i="1"/>
  <c r="P3330" i="1"/>
  <c r="P3331" i="1"/>
  <c r="P3332" i="1"/>
  <c r="P3333" i="1"/>
  <c r="P2706" i="1"/>
  <c r="P2716" i="1"/>
  <c r="P3336" i="1"/>
  <c r="P3337" i="1"/>
  <c r="P4069" i="1"/>
  <c r="P3339" i="1"/>
  <c r="P3340" i="1"/>
  <c r="P3341" i="1"/>
  <c r="P3342" i="1"/>
  <c r="P3343" i="1"/>
  <c r="P3344" i="1"/>
  <c r="P2052" i="1"/>
  <c r="P3346" i="1"/>
  <c r="P3833" i="1"/>
  <c r="P3348" i="1"/>
  <c r="P3349" i="1"/>
  <c r="P3350" i="1"/>
  <c r="P3351" i="1"/>
  <c r="P3040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2106" i="1"/>
  <c r="P3366" i="1"/>
  <c r="P3367" i="1"/>
  <c r="P3368" i="1"/>
  <c r="P3369" i="1"/>
  <c r="P3370" i="1"/>
  <c r="P3371" i="1"/>
  <c r="P3372" i="1"/>
  <c r="P3373" i="1"/>
  <c r="P3374" i="1"/>
  <c r="P2727" i="1"/>
  <c r="P3376" i="1"/>
  <c r="P3377" i="1"/>
  <c r="P3378" i="1"/>
  <c r="P3379" i="1"/>
  <c r="P3380" i="1"/>
  <c r="P3381" i="1"/>
  <c r="P3382" i="1"/>
  <c r="P3834" i="1"/>
  <c r="P3384" i="1"/>
  <c r="P3385" i="1"/>
  <c r="P3386" i="1"/>
  <c r="P3387" i="1"/>
  <c r="P3388" i="1"/>
  <c r="P3389" i="1"/>
  <c r="P3390" i="1"/>
  <c r="P3391" i="1"/>
  <c r="P3624" i="1"/>
  <c r="P421" i="1"/>
  <c r="P3394" i="1"/>
  <c r="P3395" i="1"/>
  <c r="P3396" i="1"/>
  <c r="P3397" i="1"/>
  <c r="P3398" i="1"/>
  <c r="P3399" i="1"/>
  <c r="P3400" i="1"/>
  <c r="P3401" i="1"/>
  <c r="P3402" i="1"/>
  <c r="P3403" i="1"/>
  <c r="P3404" i="1"/>
  <c r="P3106" i="1"/>
  <c r="P3406" i="1"/>
  <c r="P3407" i="1"/>
  <c r="P3408" i="1"/>
  <c r="P3409" i="1"/>
  <c r="P3410" i="1"/>
  <c r="P3411" i="1"/>
  <c r="P3412" i="1"/>
  <c r="P3413" i="1"/>
  <c r="P3414" i="1"/>
  <c r="P4070" i="1"/>
  <c r="P3416" i="1"/>
  <c r="P3417" i="1"/>
  <c r="P3418" i="1"/>
  <c r="P3419" i="1"/>
  <c r="P3835" i="1"/>
  <c r="P3836" i="1"/>
  <c r="P3422" i="1"/>
  <c r="P3423" i="1"/>
  <c r="P3424" i="1"/>
  <c r="P3425" i="1"/>
  <c r="P3426" i="1"/>
  <c r="P3427" i="1"/>
  <c r="P3428" i="1"/>
  <c r="P3429" i="1"/>
  <c r="P3430" i="1"/>
  <c r="P3431" i="1"/>
  <c r="P2113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041" i="1"/>
  <c r="P3466" i="1"/>
  <c r="P3837" i="1"/>
  <c r="P3468" i="1"/>
  <c r="P3469" i="1"/>
  <c r="P3470" i="1"/>
  <c r="P3471" i="1"/>
  <c r="P3472" i="1"/>
  <c r="P3473" i="1"/>
  <c r="P794" i="1"/>
  <c r="P3475" i="1"/>
  <c r="P3476" i="1"/>
  <c r="P3477" i="1"/>
  <c r="P3478" i="1"/>
  <c r="P3162" i="1"/>
  <c r="P3480" i="1"/>
  <c r="P3481" i="1"/>
  <c r="P3838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2755" i="1"/>
  <c r="P2757" i="1"/>
  <c r="P2794" i="1"/>
  <c r="P3507" i="1"/>
  <c r="P3508" i="1"/>
  <c r="P3509" i="1"/>
  <c r="P3510" i="1"/>
  <c r="P3511" i="1"/>
  <c r="P3512" i="1"/>
  <c r="P3839" i="1"/>
  <c r="P3840" i="1"/>
  <c r="P3515" i="1"/>
  <c r="P3516" i="1"/>
  <c r="P858" i="1"/>
  <c r="P3518" i="1"/>
  <c r="P3519" i="1"/>
  <c r="P3520" i="1"/>
  <c r="P3521" i="1"/>
  <c r="P3522" i="1"/>
  <c r="P452" i="1"/>
  <c r="P3524" i="1"/>
  <c r="P3525" i="1"/>
  <c r="P3526" i="1"/>
  <c r="P3527" i="1"/>
  <c r="P3528" i="1"/>
  <c r="P3529" i="1"/>
  <c r="P3841" i="1"/>
  <c r="P3842" i="1"/>
  <c r="P3532" i="1"/>
  <c r="P3533" i="1"/>
  <c r="P3534" i="1"/>
  <c r="P3535" i="1"/>
  <c r="P3541" i="1"/>
  <c r="P3542" i="1"/>
  <c r="P3538" i="1"/>
  <c r="P3539" i="1"/>
  <c r="P3111" i="1"/>
  <c r="P3536" i="1"/>
  <c r="P3537" i="1"/>
  <c r="P3543" i="1"/>
  <c r="P3544" i="1"/>
  <c r="P3545" i="1"/>
  <c r="P3546" i="1"/>
  <c r="P2115" i="1"/>
  <c r="P2140" i="1"/>
  <c r="P3549" i="1"/>
  <c r="P3550" i="1"/>
  <c r="P3551" i="1"/>
  <c r="P3552" i="1"/>
  <c r="P3553" i="1"/>
  <c r="P3554" i="1"/>
  <c r="P2795" i="1"/>
  <c r="P3556" i="1"/>
  <c r="P3557" i="1"/>
  <c r="P3864" i="1"/>
  <c r="P3559" i="1"/>
  <c r="P3560" i="1"/>
  <c r="P3561" i="1"/>
  <c r="P3562" i="1"/>
  <c r="P3563" i="1"/>
  <c r="P3564" i="1"/>
  <c r="P3565" i="1"/>
  <c r="P865" i="1"/>
  <c r="P3567" i="1"/>
  <c r="P3568" i="1"/>
  <c r="P3569" i="1"/>
  <c r="P3570" i="1"/>
  <c r="P3571" i="1"/>
  <c r="P3572" i="1"/>
  <c r="P3573" i="1"/>
  <c r="P3865" i="1"/>
  <c r="P3575" i="1"/>
  <c r="P3576" i="1"/>
  <c r="P3577" i="1"/>
  <c r="P3578" i="1"/>
  <c r="P3579" i="1"/>
  <c r="P3580" i="1"/>
  <c r="P407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866" i="1"/>
  <c r="P3602" i="1"/>
  <c r="P3603" i="1"/>
  <c r="P3604" i="1"/>
  <c r="P3605" i="1"/>
  <c r="P3606" i="1"/>
  <c r="P3607" i="1"/>
  <c r="P3608" i="1"/>
  <c r="P3609" i="1"/>
  <c r="P3867" i="1"/>
  <c r="P3611" i="1"/>
  <c r="P3612" i="1"/>
  <c r="P3613" i="1"/>
  <c r="P3614" i="1"/>
  <c r="P3615" i="1"/>
  <c r="P3616" i="1"/>
  <c r="P3617" i="1"/>
  <c r="P3868" i="1"/>
  <c r="P3619" i="1"/>
  <c r="P3171" i="1"/>
  <c r="P3621" i="1"/>
  <c r="P3622" i="1"/>
  <c r="P3623" i="1"/>
  <c r="P3869" i="1"/>
  <c r="P3625" i="1"/>
  <c r="P3626" i="1"/>
  <c r="P3627" i="1"/>
  <c r="P3628" i="1"/>
  <c r="P3629" i="1"/>
  <c r="P3630" i="1"/>
  <c r="P3631" i="1"/>
  <c r="P3632" i="1"/>
  <c r="P3633" i="1"/>
  <c r="P2801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870" i="1"/>
  <c r="P3871" i="1"/>
  <c r="P3872" i="1"/>
  <c r="P3652" i="1"/>
  <c r="P3653" i="1"/>
  <c r="P876" i="1"/>
  <c r="P3655" i="1"/>
  <c r="P3656" i="1"/>
  <c r="P3657" i="1"/>
  <c r="P3634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873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802" i="1"/>
  <c r="P2808" i="1"/>
  <c r="P2810" i="1"/>
  <c r="P2818" i="1"/>
  <c r="P2841" i="1"/>
  <c r="P2846" i="1"/>
  <c r="P2868" i="1"/>
  <c r="P2872" i="1"/>
  <c r="P2881" i="1"/>
  <c r="P2884" i="1"/>
  <c r="P2888" i="1"/>
  <c r="P2908" i="1"/>
  <c r="P2909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887" i="1"/>
  <c r="P3888" i="1"/>
  <c r="P3889" i="1"/>
  <c r="P3890" i="1"/>
  <c r="P3891" i="1"/>
  <c r="P3892" i="1"/>
  <c r="P3905" i="1"/>
  <c r="P3906" i="1"/>
  <c r="P3907" i="1"/>
  <c r="P3945" i="1"/>
  <c r="P3946" i="1"/>
  <c r="P3947" i="1"/>
  <c r="P3948" i="1"/>
  <c r="P3949" i="1"/>
  <c r="P3950" i="1"/>
  <c r="P3951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946" i="1"/>
  <c r="P962" i="1"/>
  <c r="P985" i="1"/>
  <c r="P1012" i="1"/>
  <c r="P1028" i="1"/>
  <c r="P1039" i="1"/>
  <c r="P1056" i="1"/>
  <c r="P1130" i="1"/>
  <c r="P1140" i="1"/>
  <c r="P1189" i="1"/>
  <c r="P1192" i="1"/>
  <c r="P1207" i="1"/>
  <c r="P1256" i="1"/>
  <c r="P14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4072" i="1"/>
  <c r="P4073" i="1"/>
  <c r="P4074" i="1"/>
  <c r="P4075" i="1"/>
  <c r="P4076" i="1"/>
  <c r="P4077" i="1"/>
  <c r="P4078" i="1"/>
  <c r="P3649" i="1"/>
  <c r="P3650" i="1"/>
  <c r="P3651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181" i="1"/>
  <c r="P3182" i="1"/>
  <c r="P3185" i="1"/>
  <c r="P3193" i="1"/>
  <c r="P3198" i="1"/>
  <c r="P3200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465" i="1"/>
  <c r="P489" i="1"/>
  <c r="P536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93" i="1"/>
  <c r="P3994" i="1"/>
  <c r="P3995" i="1"/>
  <c r="P3996" i="1"/>
  <c r="P3997" i="1"/>
  <c r="P3998" i="1"/>
  <c r="P3999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1685" i="1"/>
  <c r="P1717" i="1"/>
  <c r="P1764" i="1"/>
  <c r="P1833" i="1"/>
  <c r="P1848" i="1"/>
  <c r="P1855" i="1"/>
  <c r="P1860" i="1"/>
  <c r="P1876" i="1"/>
  <c r="P1930" i="1"/>
  <c r="P1948" i="1"/>
  <c r="P1974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3" i="1"/>
  <c r="P4024" i="1"/>
  <c r="P4025" i="1"/>
  <c r="P4026" i="1"/>
  <c r="P4027" i="1"/>
  <c r="P4028" i="1"/>
  <c r="P4029" i="1"/>
  <c r="P4030" i="1"/>
  <c r="P4031" i="1"/>
  <c r="P4032" i="1"/>
  <c r="P4033" i="1"/>
  <c r="P4049" i="1"/>
  <c r="P4050" i="1"/>
  <c r="P4051" i="1"/>
  <c r="P4034" i="1"/>
  <c r="P4035" i="1"/>
  <c r="P4036" i="1"/>
  <c r="P3113" i="1"/>
  <c r="P3128" i="1"/>
  <c r="P3134" i="1"/>
  <c r="P3139" i="1"/>
  <c r="P4041" i="1"/>
  <c r="P4042" i="1"/>
  <c r="P4043" i="1"/>
  <c r="P4044" i="1"/>
  <c r="P4045" i="1"/>
  <c r="P4046" i="1"/>
  <c r="P3140" i="1"/>
  <c r="P3141" i="1"/>
  <c r="P4020" i="1"/>
  <c r="P4021" i="1"/>
  <c r="P4022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2164" i="1"/>
  <c r="P2165" i="1"/>
  <c r="P2171" i="1"/>
  <c r="P2185" i="1"/>
  <c r="P2208" i="1"/>
  <c r="P2210" i="1"/>
  <c r="P2259" i="1"/>
  <c r="P2260" i="1"/>
  <c r="P2278" i="1"/>
  <c r="P2284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211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2910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3224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3052" i="1"/>
  <c r="O3240" i="1"/>
  <c r="O99" i="1"/>
  <c r="O100" i="1"/>
  <c r="O3246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3254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3255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3256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2919" i="1"/>
  <c r="O193" i="1"/>
  <c r="O194" i="1"/>
  <c r="O195" i="1"/>
  <c r="O196" i="1"/>
  <c r="O197" i="1"/>
  <c r="O198" i="1"/>
  <c r="O199" i="1"/>
  <c r="O200" i="1"/>
  <c r="O3273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305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274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285" i="1"/>
  <c r="O394" i="1"/>
  <c r="O395" i="1"/>
  <c r="O396" i="1"/>
  <c r="O397" i="1"/>
  <c r="O398" i="1"/>
  <c r="O399" i="1"/>
  <c r="O400" i="1"/>
  <c r="O401" i="1"/>
  <c r="O402" i="1"/>
  <c r="O3295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3296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3298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2922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3334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333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3338" i="1"/>
  <c r="O560" i="1"/>
  <c r="O561" i="1"/>
  <c r="O562" i="1"/>
  <c r="O563" i="1"/>
  <c r="O564" i="1"/>
  <c r="O565" i="1"/>
  <c r="O566" i="1"/>
  <c r="O567" i="1"/>
  <c r="O568" i="1"/>
  <c r="O569" i="1"/>
  <c r="O570" i="1"/>
  <c r="O3345" i="1"/>
  <c r="O572" i="1"/>
  <c r="O3654" i="1"/>
  <c r="O574" i="1"/>
  <c r="O575" i="1"/>
  <c r="O576" i="1"/>
  <c r="O577" i="1"/>
  <c r="O578" i="1"/>
  <c r="O579" i="1"/>
  <c r="O580" i="1"/>
  <c r="O581" i="1"/>
  <c r="O582" i="1"/>
  <c r="O583" i="1"/>
  <c r="O584" i="1"/>
  <c r="O3347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3352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3365" i="1"/>
  <c r="O789" i="1"/>
  <c r="O790" i="1"/>
  <c r="O791" i="1"/>
  <c r="O792" i="1"/>
  <c r="O793" i="1"/>
  <c r="O559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3375" i="1"/>
  <c r="O859" i="1"/>
  <c r="O860" i="1"/>
  <c r="O861" i="1"/>
  <c r="O862" i="1"/>
  <c r="O863" i="1"/>
  <c r="O864" i="1"/>
  <c r="O3383" i="1"/>
  <c r="O866" i="1"/>
  <c r="O867" i="1"/>
  <c r="O868" i="1"/>
  <c r="O869" i="1"/>
  <c r="O870" i="1"/>
  <c r="O871" i="1"/>
  <c r="O872" i="1"/>
  <c r="O873" i="1"/>
  <c r="O874" i="1"/>
  <c r="O875" i="1"/>
  <c r="O2323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3392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3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3393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3405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2928" i="1"/>
  <c r="O1029" i="1"/>
  <c r="O1030" i="1"/>
  <c r="O1031" i="1"/>
  <c r="O1032" i="1"/>
  <c r="O1033" i="1"/>
  <c r="O1034" i="1"/>
  <c r="O1035" i="1"/>
  <c r="O1036" i="1"/>
  <c r="O1037" i="1"/>
  <c r="O1038" i="1"/>
  <c r="O3415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2942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2943" i="1"/>
  <c r="O1131" i="1"/>
  <c r="O1132" i="1"/>
  <c r="O1133" i="1"/>
  <c r="O1134" i="1"/>
  <c r="O1135" i="1"/>
  <c r="O1136" i="1"/>
  <c r="O1137" i="1"/>
  <c r="O1138" i="1"/>
  <c r="O1139" i="1"/>
  <c r="O342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421" i="1"/>
  <c r="O1190" i="1"/>
  <c r="O1191" i="1"/>
  <c r="O343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2334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3658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3465" i="1"/>
  <c r="O1423" i="1"/>
  <c r="O17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3467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347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2952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3479" i="1"/>
  <c r="O1515" i="1"/>
  <c r="O1516" i="1"/>
  <c r="O1517" i="1"/>
  <c r="O1518" i="1"/>
  <c r="O1519" i="1"/>
  <c r="O1520" i="1"/>
  <c r="O1521" i="1"/>
  <c r="O1522" i="1"/>
  <c r="O1523" i="1"/>
  <c r="O1524" i="1"/>
  <c r="O1525" i="1"/>
  <c r="O3482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3504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350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367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4000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53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97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2956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2377" i="1"/>
  <c r="O1849" i="1"/>
  <c r="O1850" i="1"/>
  <c r="O1851" i="1"/>
  <c r="O1852" i="1"/>
  <c r="O1853" i="1"/>
  <c r="O1854" i="1"/>
  <c r="O1990" i="1"/>
  <c r="O1856" i="1"/>
  <c r="O1857" i="1"/>
  <c r="O1858" i="1"/>
  <c r="O1859" i="1"/>
  <c r="O2962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5" i="1"/>
  <c r="O1874" i="1"/>
  <c r="O350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4001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2380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2415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3513" i="1"/>
  <c r="O1991" i="1"/>
  <c r="O1992" i="1"/>
  <c r="O1993" i="1"/>
  <c r="O1994" i="1"/>
  <c r="O1995" i="1"/>
  <c r="O1996" i="1"/>
  <c r="O1997" i="1"/>
  <c r="O1998" i="1"/>
  <c r="O3514" i="1"/>
  <c r="O2000" i="1"/>
  <c r="O2001" i="1"/>
  <c r="O2002" i="1"/>
  <c r="O2003" i="1"/>
  <c r="O2004" i="1"/>
  <c r="O4002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3054" i="1"/>
  <c r="O2039" i="1"/>
  <c r="O2040" i="1"/>
  <c r="O2041" i="1"/>
  <c r="O2042" i="1"/>
  <c r="O2043" i="1"/>
  <c r="O2044" i="1"/>
  <c r="O2045" i="1"/>
  <c r="O2046" i="1"/>
  <c r="O2047" i="1"/>
  <c r="O2048" i="1"/>
  <c r="O3160" i="1"/>
  <c r="O2050" i="1"/>
  <c r="O2051" i="1"/>
  <c r="O3706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1999" i="1"/>
  <c r="O2107" i="1"/>
  <c r="O2108" i="1"/>
  <c r="O2109" i="1"/>
  <c r="O2110" i="1"/>
  <c r="O2111" i="1"/>
  <c r="O2112" i="1"/>
  <c r="O4003" i="1"/>
  <c r="O2114" i="1"/>
  <c r="O3707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421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986" i="1"/>
  <c r="O3517" i="1"/>
  <c r="O2166" i="1"/>
  <c r="O2167" i="1"/>
  <c r="O2168" i="1"/>
  <c r="O2169" i="1"/>
  <c r="O2170" i="1"/>
  <c r="O30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47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3708" i="1"/>
  <c r="O2209" i="1"/>
  <c r="O2005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7" i="1"/>
  <c r="O2256" i="1"/>
  <c r="O2258" i="1"/>
  <c r="O3523" i="1"/>
  <c r="O353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3709" i="1"/>
  <c r="O2279" i="1"/>
  <c r="O2280" i="1"/>
  <c r="O2281" i="1"/>
  <c r="O2282" i="1"/>
  <c r="O2283" i="1"/>
  <c r="O3076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4037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3082" i="1"/>
  <c r="O2324" i="1"/>
  <c r="O2325" i="1"/>
  <c r="O2326" i="1"/>
  <c r="O2327" i="1"/>
  <c r="O2328" i="1"/>
  <c r="O2329" i="1"/>
  <c r="O2330" i="1"/>
  <c r="O2331" i="1"/>
  <c r="O2332" i="1"/>
  <c r="O2333" i="1"/>
  <c r="O3710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3531" i="1"/>
  <c r="O2378" i="1"/>
  <c r="O2379" i="1"/>
  <c r="O2038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987" i="1"/>
  <c r="O2416" i="1"/>
  <c r="O2417" i="1"/>
  <c r="O2418" i="1"/>
  <c r="O2419" i="1"/>
  <c r="O2420" i="1"/>
  <c r="O3540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3711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3083" i="1"/>
  <c r="O2513" i="1"/>
  <c r="O2514" i="1"/>
  <c r="O2515" i="1"/>
  <c r="O2516" i="1"/>
  <c r="O2517" i="1"/>
  <c r="O2518" i="1"/>
  <c r="O2519" i="1"/>
  <c r="O2520" i="1"/>
  <c r="O2521" i="1"/>
  <c r="O2522" i="1"/>
  <c r="O2523" i="1"/>
  <c r="O3712" i="1"/>
  <c r="O2525" i="1"/>
  <c r="O2526" i="1"/>
  <c r="O2527" i="1"/>
  <c r="O2528" i="1"/>
  <c r="O2529" i="1"/>
  <c r="O2530" i="1"/>
  <c r="O2531" i="1"/>
  <c r="O2532" i="1"/>
  <c r="O2533" i="1"/>
  <c r="O2534" i="1"/>
  <c r="O3713" i="1"/>
  <c r="O2536" i="1"/>
  <c r="O2537" i="1"/>
  <c r="O2538" i="1"/>
  <c r="O2539" i="1"/>
  <c r="O2540" i="1"/>
  <c r="O2541" i="1"/>
  <c r="O2542" i="1"/>
  <c r="O2543" i="1"/>
  <c r="O2544" i="1"/>
  <c r="O98" i="1"/>
  <c r="O2546" i="1"/>
  <c r="O2549" i="1"/>
  <c r="O2547" i="1"/>
  <c r="O2548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3547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3088" i="1"/>
  <c r="O2596" i="1"/>
  <c r="O2597" i="1"/>
  <c r="O2598" i="1"/>
  <c r="O2599" i="1"/>
  <c r="O2600" i="1"/>
  <c r="O2601" i="1"/>
  <c r="O2602" i="1"/>
  <c r="O2603" i="1"/>
  <c r="O2604" i="1"/>
  <c r="O2605" i="1"/>
  <c r="O2606" i="1"/>
  <c r="O3714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8" i="1"/>
  <c r="O2637" i="1"/>
  <c r="O2639" i="1"/>
  <c r="O2640" i="1"/>
  <c r="O2641" i="1"/>
  <c r="O2642" i="1"/>
  <c r="O2643" i="1"/>
  <c r="O2644" i="1"/>
  <c r="O2645" i="1"/>
  <c r="O2647" i="1"/>
  <c r="O2646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101" i="1"/>
  <c r="O2669" i="1"/>
  <c r="O2671" i="1"/>
  <c r="O2670" i="1"/>
  <c r="O2672" i="1"/>
  <c r="O3548" i="1"/>
  <c r="O2674" i="1"/>
  <c r="O2675" i="1"/>
  <c r="O2676" i="1"/>
  <c r="O2512" i="1"/>
  <c r="O2678" i="1"/>
  <c r="O2685" i="1"/>
  <c r="O2680" i="1"/>
  <c r="O2681" i="1"/>
  <c r="O2679" i="1"/>
  <c r="O2682" i="1"/>
  <c r="O2683" i="1"/>
  <c r="O2684" i="1"/>
  <c r="O2686" i="1"/>
  <c r="O2687" i="1"/>
  <c r="O2688" i="1"/>
  <c r="O2689" i="1"/>
  <c r="O2690" i="1"/>
  <c r="O2691" i="1"/>
  <c r="O2692" i="1"/>
  <c r="O3555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3715" i="1"/>
  <c r="O2707" i="1"/>
  <c r="O2708" i="1"/>
  <c r="O2709" i="1"/>
  <c r="O2710" i="1"/>
  <c r="O2711" i="1"/>
  <c r="O2712" i="1"/>
  <c r="O2713" i="1"/>
  <c r="O2714" i="1"/>
  <c r="O2715" i="1"/>
  <c r="O2049" i="1"/>
  <c r="O2717" i="1"/>
  <c r="O2718" i="1"/>
  <c r="O2719" i="1"/>
  <c r="O2720" i="1"/>
  <c r="O2721" i="1"/>
  <c r="O2722" i="1"/>
  <c r="O2723" i="1"/>
  <c r="O2724" i="1"/>
  <c r="O2725" i="1"/>
  <c r="O2726" i="1"/>
  <c r="O3716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3558" i="1"/>
  <c r="O2756" i="1"/>
  <c r="O2524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5" i="1"/>
  <c r="O2784" i="1"/>
  <c r="O2786" i="1"/>
  <c r="O2787" i="1"/>
  <c r="O2788" i="1"/>
  <c r="O2789" i="1"/>
  <c r="O2790" i="1"/>
  <c r="O2791" i="1"/>
  <c r="O2792" i="1"/>
  <c r="O2793" i="1"/>
  <c r="O2535" i="1"/>
  <c r="O2997" i="1"/>
  <c r="O2796" i="1"/>
  <c r="O2797" i="1"/>
  <c r="O2798" i="1"/>
  <c r="O2799" i="1"/>
  <c r="O2800" i="1"/>
  <c r="O3717" i="1"/>
  <c r="O117" i="1"/>
  <c r="O2803" i="1"/>
  <c r="O2804" i="1"/>
  <c r="O2805" i="1"/>
  <c r="O2806" i="1"/>
  <c r="O2807" i="1"/>
  <c r="O3718" i="1"/>
  <c r="O2809" i="1"/>
  <c r="O2545" i="1"/>
  <c r="O2811" i="1"/>
  <c r="O2812" i="1"/>
  <c r="O2813" i="1"/>
  <c r="O2814" i="1"/>
  <c r="O2815" i="1"/>
  <c r="O2816" i="1"/>
  <c r="O2817" i="1"/>
  <c r="O3787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3788" i="1"/>
  <c r="O2842" i="1"/>
  <c r="O2843" i="1"/>
  <c r="O2844" i="1"/>
  <c r="O2845" i="1"/>
  <c r="O3789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3089" i="1"/>
  <c r="O2869" i="1"/>
  <c r="O2870" i="1"/>
  <c r="O2871" i="1"/>
  <c r="O1424" i="1"/>
  <c r="O2873" i="1"/>
  <c r="O2874" i="1"/>
  <c r="O2875" i="1"/>
  <c r="O2876" i="1"/>
  <c r="O2877" i="1"/>
  <c r="O2878" i="1"/>
  <c r="O2879" i="1"/>
  <c r="O2880" i="1"/>
  <c r="O3790" i="1"/>
  <c r="O2883" i="1"/>
  <c r="O2882" i="1"/>
  <c r="O571" i="1"/>
  <c r="O2885" i="1"/>
  <c r="O2886" i="1"/>
  <c r="O2887" i="1"/>
  <c r="O3791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3566" i="1"/>
  <c r="O573" i="1"/>
  <c r="O1455" i="1"/>
  <c r="O2911" i="1"/>
  <c r="O2912" i="1"/>
  <c r="O2913" i="1"/>
  <c r="O2914" i="1"/>
  <c r="O2915" i="1"/>
  <c r="O2916" i="1"/>
  <c r="O2917" i="1"/>
  <c r="O2918" i="1"/>
  <c r="O4038" i="1"/>
  <c r="O2920" i="1"/>
  <c r="O2921" i="1"/>
  <c r="O3574" i="1"/>
  <c r="O2923" i="1"/>
  <c r="O2924" i="1"/>
  <c r="O2925" i="1"/>
  <c r="O2926" i="1"/>
  <c r="O2927" i="1"/>
  <c r="O3581" i="1"/>
  <c r="O2929" i="1"/>
  <c r="O2930" i="1"/>
  <c r="O2931" i="1"/>
  <c r="O2932" i="1"/>
  <c r="O2933" i="1"/>
  <c r="O2934" i="1"/>
  <c r="O2935" i="1"/>
  <c r="O2936" i="1"/>
  <c r="O2937" i="1"/>
  <c r="O2939" i="1"/>
  <c r="O2938" i="1"/>
  <c r="O2940" i="1"/>
  <c r="O2941" i="1"/>
  <c r="O138" i="1"/>
  <c r="O3601" i="1"/>
  <c r="O2944" i="1"/>
  <c r="O2945" i="1"/>
  <c r="O2946" i="1"/>
  <c r="O2947" i="1"/>
  <c r="O2948" i="1"/>
  <c r="O2949" i="1"/>
  <c r="O2950" i="1"/>
  <c r="O2951" i="1"/>
  <c r="O585" i="1"/>
  <c r="O2953" i="1"/>
  <c r="O2954" i="1"/>
  <c r="O2955" i="1"/>
  <c r="O4039" i="1"/>
  <c r="O2957" i="1"/>
  <c r="O2958" i="1"/>
  <c r="O2959" i="1"/>
  <c r="O2960" i="1"/>
  <c r="O2961" i="1"/>
  <c r="O1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578" i="1"/>
  <c r="O634" i="1"/>
  <c r="O2988" i="1"/>
  <c r="O2989" i="1"/>
  <c r="O2990" i="1"/>
  <c r="O2991" i="1"/>
  <c r="O2992" i="1"/>
  <c r="O2993" i="1"/>
  <c r="O2994" i="1"/>
  <c r="O2995" i="1"/>
  <c r="O2996" i="1"/>
  <c r="O3792" i="1"/>
  <c r="O2998" i="1"/>
  <c r="O2999" i="1"/>
  <c r="O404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2595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161" i="1"/>
  <c r="O1482" i="1"/>
  <c r="O3036" i="1"/>
  <c r="O3037" i="1"/>
  <c r="O3038" i="1"/>
  <c r="O3039" i="1"/>
  <c r="O2607" i="1"/>
  <c r="O3793" i="1"/>
  <c r="O3042" i="1"/>
  <c r="O3043" i="1"/>
  <c r="O3044" i="1"/>
  <c r="O3045" i="1"/>
  <c r="O3046" i="1"/>
  <c r="O3047" i="1"/>
  <c r="O3048" i="1"/>
  <c r="O3049" i="1"/>
  <c r="O3050" i="1"/>
  <c r="O3051" i="1"/>
  <c r="O4047" i="1"/>
  <c r="O3053" i="1"/>
  <c r="O379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192" i="1"/>
  <c r="O3072" i="1"/>
  <c r="O3073" i="1"/>
  <c r="O3074" i="1"/>
  <c r="O3075" i="1"/>
  <c r="O3000" i="1"/>
  <c r="O3077" i="1"/>
  <c r="O3078" i="1"/>
  <c r="O3079" i="1"/>
  <c r="O3080" i="1"/>
  <c r="O3081" i="1"/>
  <c r="O3795" i="1"/>
  <c r="O1500" i="1"/>
  <c r="O3084" i="1"/>
  <c r="O3085" i="1"/>
  <c r="O3086" i="1"/>
  <c r="O3087" i="1"/>
  <c r="O4048" i="1"/>
  <c r="O3091" i="1"/>
  <c r="O3090" i="1"/>
  <c r="O2668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796" i="1"/>
  <c r="O3107" i="1"/>
  <c r="O3108" i="1"/>
  <c r="O3109" i="1"/>
  <c r="O3110" i="1"/>
  <c r="O3610" i="1"/>
  <c r="O3112" i="1"/>
  <c r="O3021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797" i="1"/>
  <c r="O3129" i="1"/>
  <c r="O3130" i="1"/>
  <c r="O3131" i="1"/>
  <c r="O3132" i="1"/>
  <c r="O3133" i="1"/>
  <c r="O3618" i="1"/>
  <c r="O3135" i="1"/>
  <c r="O3136" i="1"/>
  <c r="O3137" i="1"/>
  <c r="O3138" i="1"/>
  <c r="O201" i="1"/>
  <c r="O3798" i="1"/>
  <c r="O1514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2673" i="1"/>
  <c r="O3034" i="1"/>
  <c r="O3799" i="1"/>
  <c r="O3163" i="1"/>
  <c r="O3164" i="1"/>
  <c r="O3165" i="1"/>
  <c r="O3166" i="1"/>
  <c r="O3167" i="1"/>
  <c r="O3168" i="1"/>
  <c r="O3169" i="1"/>
  <c r="O3170" i="1"/>
  <c r="O284" i="1"/>
  <c r="O3172" i="1"/>
  <c r="O3173" i="1"/>
  <c r="O3174" i="1"/>
  <c r="O3175" i="1"/>
  <c r="O3176" i="1"/>
  <c r="O3177" i="1"/>
  <c r="O3178" i="1"/>
  <c r="O3179" i="1"/>
  <c r="O3180" i="1"/>
  <c r="O3800" i="1"/>
  <c r="O2677" i="1"/>
  <c r="O3183" i="1"/>
  <c r="O3184" i="1"/>
  <c r="O345" i="1"/>
  <c r="O3186" i="1"/>
  <c r="O3187" i="1"/>
  <c r="O3188" i="1"/>
  <c r="O3189" i="1"/>
  <c r="O3190" i="1"/>
  <c r="O3191" i="1"/>
  <c r="O3192" i="1"/>
  <c r="O3620" i="1"/>
  <c r="O3194" i="1"/>
  <c r="O3195" i="1"/>
  <c r="O3196" i="1"/>
  <c r="O3197" i="1"/>
  <c r="O3801" i="1"/>
  <c r="O3199" i="1"/>
  <c r="O1526" i="1"/>
  <c r="O3201" i="1"/>
  <c r="O3202" i="1"/>
  <c r="O3203" i="1"/>
  <c r="O3204" i="1"/>
  <c r="O3205" i="1"/>
  <c r="O3206" i="1"/>
  <c r="O3207" i="1"/>
  <c r="O3208" i="1"/>
  <c r="O3209" i="1"/>
  <c r="O3210" i="1"/>
  <c r="O2693" i="1"/>
  <c r="O3212" i="1"/>
  <c r="O3213" i="1"/>
  <c r="O3214" i="1"/>
  <c r="O3215" i="1"/>
  <c r="O3217" i="1"/>
  <c r="O3216" i="1"/>
  <c r="O3218" i="1"/>
  <c r="O3219" i="1"/>
  <c r="O3220" i="1"/>
  <c r="O3221" i="1"/>
  <c r="O3222" i="1"/>
  <c r="O3223" i="1"/>
  <c r="O393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802" i="1"/>
  <c r="O3241" i="1"/>
  <c r="O3242" i="1"/>
  <c r="O3243" i="1"/>
  <c r="O3244" i="1"/>
  <c r="O3245" i="1"/>
  <c r="O1572" i="1"/>
  <c r="O3247" i="1"/>
  <c r="O3248" i="1"/>
  <c r="O3249" i="1"/>
  <c r="O3250" i="1"/>
  <c r="O3251" i="1"/>
  <c r="O3252" i="1"/>
  <c r="O3253" i="1"/>
  <c r="O403" i="1"/>
  <c r="O3829" i="1"/>
  <c r="O3830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1595" i="1"/>
  <c r="O3035" i="1"/>
  <c r="O3275" i="1"/>
  <c r="O3276" i="1"/>
  <c r="O3277" i="1"/>
  <c r="O3278" i="1"/>
  <c r="O3279" i="1"/>
  <c r="O3280" i="1"/>
  <c r="O3281" i="1"/>
  <c r="O3282" i="1"/>
  <c r="O3283" i="1"/>
  <c r="O3284" i="1"/>
  <c r="O788" i="1"/>
  <c r="O3286" i="1"/>
  <c r="O3287" i="1"/>
  <c r="O3288" i="1"/>
  <c r="O3289" i="1"/>
  <c r="O3290" i="1"/>
  <c r="O3291" i="1"/>
  <c r="O3292" i="1"/>
  <c r="O3293" i="1"/>
  <c r="O3294" i="1"/>
  <c r="O3831" i="1"/>
  <c r="O3832" i="1"/>
  <c r="O3297" i="1"/>
  <c r="O1644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4" i="1"/>
  <c r="O3323" i="1"/>
  <c r="O3325" i="1"/>
  <c r="O3326" i="1"/>
  <c r="O3327" i="1"/>
  <c r="O3328" i="1"/>
  <c r="O3329" i="1"/>
  <c r="O3330" i="1"/>
  <c r="O3331" i="1"/>
  <c r="O3332" i="1"/>
  <c r="O3333" i="1"/>
  <c r="O2706" i="1"/>
  <c r="O2716" i="1"/>
  <c r="O3336" i="1"/>
  <c r="O3337" i="1"/>
  <c r="O4069" i="1"/>
  <c r="O3339" i="1"/>
  <c r="O3340" i="1"/>
  <c r="O3341" i="1"/>
  <c r="O3342" i="1"/>
  <c r="O3343" i="1"/>
  <c r="O3344" i="1"/>
  <c r="O2052" i="1"/>
  <c r="O3346" i="1"/>
  <c r="O3833" i="1"/>
  <c r="O3348" i="1"/>
  <c r="O3349" i="1"/>
  <c r="O3350" i="1"/>
  <c r="O3351" i="1"/>
  <c r="O3040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2106" i="1"/>
  <c r="O3366" i="1"/>
  <c r="O3367" i="1"/>
  <c r="O3368" i="1"/>
  <c r="O3369" i="1"/>
  <c r="O3370" i="1"/>
  <c r="O3371" i="1"/>
  <c r="O3372" i="1"/>
  <c r="O3373" i="1"/>
  <c r="O3374" i="1"/>
  <c r="O2727" i="1"/>
  <c r="O3376" i="1"/>
  <c r="O3377" i="1"/>
  <c r="O3378" i="1"/>
  <c r="O3379" i="1"/>
  <c r="O3380" i="1"/>
  <c r="O3381" i="1"/>
  <c r="O3382" i="1"/>
  <c r="O3834" i="1"/>
  <c r="O3384" i="1"/>
  <c r="O3385" i="1"/>
  <c r="O3386" i="1"/>
  <c r="O3387" i="1"/>
  <c r="O3388" i="1"/>
  <c r="O3389" i="1"/>
  <c r="O3390" i="1"/>
  <c r="O3391" i="1"/>
  <c r="O3624" i="1"/>
  <c r="O421" i="1"/>
  <c r="O3394" i="1"/>
  <c r="O3395" i="1"/>
  <c r="O3396" i="1"/>
  <c r="O3397" i="1"/>
  <c r="O3398" i="1"/>
  <c r="O3399" i="1"/>
  <c r="O3400" i="1"/>
  <c r="O3401" i="1"/>
  <c r="O3402" i="1"/>
  <c r="O3403" i="1"/>
  <c r="O3404" i="1"/>
  <c r="O3106" i="1"/>
  <c r="O3406" i="1"/>
  <c r="O3407" i="1"/>
  <c r="O3408" i="1"/>
  <c r="O3409" i="1"/>
  <c r="O3410" i="1"/>
  <c r="O3411" i="1"/>
  <c r="O3412" i="1"/>
  <c r="O3413" i="1"/>
  <c r="O3414" i="1"/>
  <c r="O4070" i="1"/>
  <c r="O3416" i="1"/>
  <c r="O3417" i="1"/>
  <c r="O3418" i="1"/>
  <c r="O3419" i="1"/>
  <c r="O3835" i="1"/>
  <c r="O3836" i="1"/>
  <c r="O3422" i="1"/>
  <c r="O3423" i="1"/>
  <c r="O3424" i="1"/>
  <c r="O3425" i="1"/>
  <c r="O3426" i="1"/>
  <c r="O3427" i="1"/>
  <c r="O3428" i="1"/>
  <c r="O3429" i="1"/>
  <c r="O3430" i="1"/>
  <c r="O3431" i="1"/>
  <c r="O2113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041" i="1"/>
  <c r="O3466" i="1"/>
  <c r="O3837" i="1"/>
  <c r="O3468" i="1"/>
  <c r="O3469" i="1"/>
  <c r="O3470" i="1"/>
  <c r="O3471" i="1"/>
  <c r="O3472" i="1"/>
  <c r="O3473" i="1"/>
  <c r="O794" i="1"/>
  <c r="O3475" i="1"/>
  <c r="O3476" i="1"/>
  <c r="O3477" i="1"/>
  <c r="O3478" i="1"/>
  <c r="O3162" i="1"/>
  <c r="O3480" i="1"/>
  <c r="O3481" i="1"/>
  <c r="O3838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2755" i="1"/>
  <c r="O2757" i="1"/>
  <c r="O2794" i="1"/>
  <c r="O3507" i="1"/>
  <c r="O3508" i="1"/>
  <c r="O3509" i="1"/>
  <c r="O3510" i="1"/>
  <c r="O3511" i="1"/>
  <c r="O3512" i="1"/>
  <c r="O3839" i="1"/>
  <c r="O3840" i="1"/>
  <c r="O3515" i="1"/>
  <c r="O3516" i="1"/>
  <c r="O858" i="1"/>
  <c r="O3518" i="1"/>
  <c r="O3519" i="1"/>
  <c r="O3520" i="1"/>
  <c r="O3521" i="1"/>
  <c r="O3522" i="1"/>
  <c r="O452" i="1"/>
  <c r="O3524" i="1"/>
  <c r="O3525" i="1"/>
  <c r="O3526" i="1"/>
  <c r="O3527" i="1"/>
  <c r="O3528" i="1"/>
  <c r="O3529" i="1"/>
  <c r="O3841" i="1"/>
  <c r="O3842" i="1"/>
  <c r="O3532" i="1"/>
  <c r="O3533" i="1"/>
  <c r="O3534" i="1"/>
  <c r="O3535" i="1"/>
  <c r="O3541" i="1"/>
  <c r="O3542" i="1"/>
  <c r="O3538" i="1"/>
  <c r="O3539" i="1"/>
  <c r="O3111" i="1"/>
  <c r="O3536" i="1"/>
  <c r="O3537" i="1"/>
  <c r="O3543" i="1"/>
  <c r="O3544" i="1"/>
  <c r="O3545" i="1"/>
  <c r="O3546" i="1"/>
  <c r="O2115" i="1"/>
  <c r="O2140" i="1"/>
  <c r="O3549" i="1"/>
  <c r="O3550" i="1"/>
  <c r="O3551" i="1"/>
  <c r="O3552" i="1"/>
  <c r="O3553" i="1"/>
  <c r="O3554" i="1"/>
  <c r="O2795" i="1"/>
  <c r="O3556" i="1"/>
  <c r="O3557" i="1"/>
  <c r="O3864" i="1"/>
  <c r="O3559" i="1"/>
  <c r="O3560" i="1"/>
  <c r="O3561" i="1"/>
  <c r="O3562" i="1"/>
  <c r="O3563" i="1"/>
  <c r="O3564" i="1"/>
  <c r="O3565" i="1"/>
  <c r="O865" i="1"/>
  <c r="O3567" i="1"/>
  <c r="O3568" i="1"/>
  <c r="O3569" i="1"/>
  <c r="O3570" i="1"/>
  <c r="O3571" i="1"/>
  <c r="O3572" i="1"/>
  <c r="O3573" i="1"/>
  <c r="O3865" i="1"/>
  <c r="O3575" i="1"/>
  <c r="O3576" i="1"/>
  <c r="O3577" i="1"/>
  <c r="O3578" i="1"/>
  <c r="O3579" i="1"/>
  <c r="O3580" i="1"/>
  <c r="O407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866" i="1"/>
  <c r="O3602" i="1"/>
  <c r="O3603" i="1"/>
  <c r="O3604" i="1"/>
  <c r="O3605" i="1"/>
  <c r="O3606" i="1"/>
  <c r="O3607" i="1"/>
  <c r="O3608" i="1"/>
  <c r="O3609" i="1"/>
  <c r="O3867" i="1"/>
  <c r="O3611" i="1"/>
  <c r="O3612" i="1"/>
  <c r="O3613" i="1"/>
  <c r="O3614" i="1"/>
  <c r="O3615" i="1"/>
  <c r="O3616" i="1"/>
  <c r="O3617" i="1"/>
  <c r="O3868" i="1"/>
  <c r="O3619" i="1"/>
  <c r="O3171" i="1"/>
  <c r="O3621" i="1"/>
  <c r="O3622" i="1"/>
  <c r="O3623" i="1"/>
  <c r="O3869" i="1"/>
  <c r="O3625" i="1"/>
  <c r="O3626" i="1"/>
  <c r="O3627" i="1"/>
  <c r="O3628" i="1"/>
  <c r="O3629" i="1"/>
  <c r="O3630" i="1"/>
  <c r="O3631" i="1"/>
  <c r="O3632" i="1"/>
  <c r="O3633" i="1"/>
  <c r="O2801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870" i="1"/>
  <c r="O3871" i="1"/>
  <c r="O3872" i="1"/>
  <c r="O3652" i="1"/>
  <c r="O3653" i="1"/>
  <c r="O876" i="1"/>
  <c r="O3655" i="1"/>
  <c r="O3656" i="1"/>
  <c r="O3657" i="1"/>
  <c r="O3634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873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2802" i="1"/>
  <c r="O2808" i="1"/>
  <c r="O2810" i="1"/>
  <c r="O2818" i="1"/>
  <c r="O2841" i="1"/>
  <c r="O2846" i="1"/>
  <c r="O2868" i="1"/>
  <c r="O2872" i="1"/>
  <c r="O2881" i="1"/>
  <c r="O2884" i="1"/>
  <c r="O2888" i="1"/>
  <c r="O2908" i="1"/>
  <c r="O2909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887" i="1"/>
  <c r="O3888" i="1"/>
  <c r="O3889" i="1"/>
  <c r="O3890" i="1"/>
  <c r="O3891" i="1"/>
  <c r="O3892" i="1"/>
  <c r="O3905" i="1"/>
  <c r="O3906" i="1"/>
  <c r="O3907" i="1"/>
  <c r="O3945" i="1"/>
  <c r="O3946" i="1"/>
  <c r="O3947" i="1"/>
  <c r="O3948" i="1"/>
  <c r="O3949" i="1"/>
  <c r="O3950" i="1"/>
  <c r="O3951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946" i="1"/>
  <c r="O962" i="1"/>
  <c r="O985" i="1"/>
  <c r="O1012" i="1"/>
  <c r="O1028" i="1"/>
  <c r="O1039" i="1"/>
  <c r="O1056" i="1"/>
  <c r="O1130" i="1"/>
  <c r="O1140" i="1"/>
  <c r="O1189" i="1"/>
  <c r="O1192" i="1"/>
  <c r="O1207" i="1"/>
  <c r="O1256" i="1"/>
  <c r="O14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4072" i="1"/>
  <c r="O4073" i="1"/>
  <c r="O4074" i="1"/>
  <c r="O4075" i="1"/>
  <c r="O4076" i="1"/>
  <c r="O4077" i="1"/>
  <c r="O4078" i="1"/>
  <c r="O3649" i="1"/>
  <c r="O3650" i="1"/>
  <c r="O3651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181" i="1"/>
  <c r="O3182" i="1"/>
  <c r="O3185" i="1"/>
  <c r="O3193" i="1"/>
  <c r="O3198" i="1"/>
  <c r="O3200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465" i="1"/>
  <c r="O489" i="1"/>
  <c r="O536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93" i="1"/>
  <c r="O3994" i="1"/>
  <c r="O3995" i="1"/>
  <c r="O3996" i="1"/>
  <c r="O3997" i="1"/>
  <c r="O3998" i="1"/>
  <c r="O3999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1685" i="1"/>
  <c r="O1717" i="1"/>
  <c r="O1764" i="1"/>
  <c r="O1833" i="1"/>
  <c r="O1848" i="1"/>
  <c r="O1855" i="1"/>
  <c r="O1860" i="1"/>
  <c r="O1876" i="1"/>
  <c r="O1930" i="1"/>
  <c r="O1948" i="1"/>
  <c r="O1974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3" i="1"/>
  <c r="O4024" i="1"/>
  <c r="O4025" i="1"/>
  <c r="O4026" i="1"/>
  <c r="O4027" i="1"/>
  <c r="O4028" i="1"/>
  <c r="O4029" i="1"/>
  <c r="O4030" i="1"/>
  <c r="O4031" i="1"/>
  <c r="O4032" i="1"/>
  <c r="O4033" i="1"/>
  <c r="O4049" i="1"/>
  <c r="O4050" i="1"/>
  <c r="O4051" i="1"/>
  <c r="O4034" i="1"/>
  <c r="O4035" i="1"/>
  <c r="O4036" i="1"/>
  <c r="O3113" i="1"/>
  <c r="O3128" i="1"/>
  <c r="O3134" i="1"/>
  <c r="O3139" i="1"/>
  <c r="O4041" i="1"/>
  <c r="O4042" i="1"/>
  <c r="O4043" i="1"/>
  <c r="O4044" i="1"/>
  <c r="O4045" i="1"/>
  <c r="O4046" i="1"/>
  <c r="O3140" i="1"/>
  <c r="O3141" i="1"/>
  <c r="O4020" i="1"/>
  <c r="O4021" i="1"/>
  <c r="O4022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2164" i="1"/>
  <c r="O2165" i="1"/>
  <c r="O2171" i="1"/>
  <c r="O2185" i="1"/>
  <c r="O2208" i="1"/>
  <c r="O2210" i="1"/>
  <c r="O2259" i="1"/>
  <c r="O2260" i="1"/>
  <c r="O2278" i="1"/>
  <c r="O2284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7" l="1"/>
  <c r="E2" i="23"/>
  <c r="B7" i="17"/>
  <c r="G2" i="23" l="1"/>
  <c r="H2" i="23"/>
  <c r="F2" i="23"/>
</calcChain>
</file>

<file path=xl/sharedStrings.xml><?xml version="1.0" encoding="utf-8"?>
<sst xmlns="http://schemas.openxmlformats.org/spreadsheetml/2006/main" count="33073" uniqueCount="8416">
  <si>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</si>
  <si>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</si>
  <si>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</si>
  <si>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</si>
  <si>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</si>
  <si>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</si>
  <si>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</si>
  <si>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</si>
  <si>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</si>
  <si>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</si>
  <si>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</si>
  <si>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</si>
  <si>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</si>
  <si>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</si>
  <si>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</si>
  <si>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</si>
  <si>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</si>
  <si>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</si>
  <si>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</si>
  <si>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</si>
  <si>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</si>
  <si>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</si>
  <si>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</si>
  <si>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</si>
  <si>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</si>
  <si>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</si>
  <si>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</si>
  <si>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</si>
  <si>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</si>
  <si>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</si>
  <si>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</si>
  <si>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</si>
  <si>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</si>
  <si>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</si>
  <si>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</si>
  <si>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</si>
  <si>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</si>
  <si>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</si>
  <si>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</si>
  <si>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</si>
  <si>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</si>
  <si>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</si>
  <si>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</si>
  <si>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</si>
  <si>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</si>
  <si>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</si>
  <si>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</si>
  <si>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</si>
  <si>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</si>
  <si>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</si>
  <si>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</si>
  <si>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</si>
  <si>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</si>
  <si>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</si>
  <si>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</si>
  <si>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</si>
  <si>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</si>
  <si>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</si>
  <si>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</si>
  <si>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</si>
  <si>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</si>
  <si>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</si>
  <si>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</si>
  <si>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</si>
  <si>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</si>
  <si>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</si>
  <si>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</si>
  <si>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</si>
  <si>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</si>
  <si>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</si>
  <si>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</si>
  <si>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</si>
  <si>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</si>
  <si>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</si>
  <si>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</si>
  <si>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</si>
  <si>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</si>
  <si>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</si>
  <si>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</si>
  <si>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</si>
  <si>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</si>
  <si>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</si>
  <si>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</si>
  <si>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</si>
  <si>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</si>
  <si>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</si>
  <si>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</si>
  <si>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</si>
  <si>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</si>
  <si>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</si>
  <si>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</si>
  <si>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</si>
  <si>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</si>
  <si>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</si>
  <si>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</si>
  <si>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</si>
  <si>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</si>
  <si>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</si>
  <si>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</si>
  <si>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</si>
  <si>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</si>
  <si>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</si>
  <si>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</si>
  <si>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</si>
  <si>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</si>
  <si>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</si>
  <si>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</si>
  <si>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</si>
  <si>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</si>
  <si>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</si>
  <si>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</si>
  <si>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</si>
  <si>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</si>
  <si>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</si>
  <si>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</si>
  <si>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</si>
  <si>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</si>
  <si>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</si>
  <si>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</si>
  <si>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</si>
  <si>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</si>
  <si>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</si>
  <si>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</si>
  <si>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</si>
  <si>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</si>
  <si>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</si>
  <si>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</si>
  <si>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</si>
  <si>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</si>
  <si>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</si>
  <si>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</si>
  <si>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</si>
  <si>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</si>
  <si>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</si>
  <si>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</si>
  <si>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</si>
  <si>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</si>
  <si>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</si>
  <si>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</si>
  <si>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</si>
  <si>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</si>
  <si>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</si>
  <si>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</si>
  <si>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</si>
  <si>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</si>
  <si>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</si>
  <si>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</si>
  <si>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</si>
  <si>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</si>
  <si>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</si>
  <si>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</si>
  <si>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</si>
  <si>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</si>
  <si>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</si>
  <si>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</si>
  <si>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</si>
  <si>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</si>
  <si>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</si>
  <si>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</si>
  <si>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</si>
  <si>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</si>
  <si>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</si>
  <si>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</si>
  <si>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</si>
  <si>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</si>
  <si>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</si>
  <si>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</si>
  <si>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</si>
  <si>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</si>
  <si>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</si>
  <si>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</si>
  <si>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</si>
  <si>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</si>
  <si>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</si>
  <si>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</si>
  <si>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</si>
  <si>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</si>
  <si>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</si>
  <si>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</si>
  <si>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</si>
  <si>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</si>
  <si>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</si>
  <si>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</si>
  <si>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</si>
  <si>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</si>
  <si>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</si>
  <si>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</si>
  <si>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</si>
  <si>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</si>
  <si>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</si>
  <si>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</si>
  <si>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</si>
  <si>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</si>
  <si>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</si>
  <si>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</si>
  <si>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</si>
  <si>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</si>
  <si>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</si>
  <si>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</si>
  <si>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</si>
  <si>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</si>
  <si>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</si>
  <si>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</si>
  <si>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</si>
  <si>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</si>
  <si>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</si>
  <si>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</si>
  <si>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</si>
  <si>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</si>
  <si>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</si>
  <si>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</si>
  <si>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</si>
  <si>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</si>
  <si>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</si>
  <si>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</si>
  <si>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</si>
  <si>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</si>
  <si>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</si>
  <si>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</si>
  <si>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</si>
  <si>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</si>
  <si>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</si>
  <si>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</si>
  <si>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</si>
  <si>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</si>
  <si>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</si>
  <si>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</si>
  <si>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</si>
  <si>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</si>
  <si>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</si>
  <si>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</si>
  <si>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</si>
  <si>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</si>
  <si>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</si>
  <si>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</si>
  <si>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</si>
  <si>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</si>
  <si>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</si>
  <si>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</si>
  <si>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</si>
  <si>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</si>
  <si>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</si>
  <si>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</si>
  <si>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</si>
  <si>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</si>
  <si>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</si>
  <si>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</si>
  <si>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</si>
  <si>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</si>
  <si>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</si>
  <si>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</si>
  <si>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</si>
  <si>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</si>
  <si>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</si>
  <si>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</si>
  <si>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</si>
  <si>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</si>
  <si>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</si>
  <si>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</si>
  <si>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</si>
  <si>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</si>
  <si>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</si>
  <si>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</si>
  <si>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</si>
  <si>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</si>
  <si>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</si>
  <si>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</si>
  <si>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</si>
  <si>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</si>
  <si>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</si>
  <si>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</si>
  <si>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</si>
  <si>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</si>
  <si>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</si>
  <si>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</si>
  <si>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</si>
  <si>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</si>
  <si>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</si>
  <si>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</si>
  <si>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</si>
  <si>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</si>
  <si>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</si>
  <si>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</si>
  <si>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</si>
  <si>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</si>
  <si>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</si>
  <si>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</si>
  <si>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</si>
  <si>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</si>
  <si>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</si>
  <si>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</si>
  <si>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</si>
  <si>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</si>
  <si>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</si>
  <si>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</si>
  <si>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</si>
  <si>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</si>
  <si>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</si>
  <si>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</si>
  <si>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</si>
  <si>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</si>
  <si>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</si>
  <si>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</si>
  <si>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</si>
  <si>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</si>
  <si>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</si>
  <si>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</si>
  <si>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</si>
  <si>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</si>
  <si>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</si>
  <si>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</si>
  <si>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</si>
  <si>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</si>
  <si>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</si>
  <si>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</si>
  <si>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</si>
  <si>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</si>
  <si>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</si>
  <si>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</si>
  <si>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</si>
  <si>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</si>
  <si>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</si>
  <si>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</si>
  <si>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</si>
  <si>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</si>
  <si>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</si>
  <si>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</si>
  <si>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</si>
  <si>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</si>
  <si>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</si>
  <si>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</si>
  <si>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</si>
  <si>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</si>
  <si>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</si>
  <si>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</si>
  <si>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</si>
  <si>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</si>
  <si>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</si>
  <si>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</si>
  <si>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</si>
  <si>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</si>
  <si>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</si>
  <si>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</si>
  <si>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</si>
  <si>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</si>
  <si>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</si>
  <si>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</si>
  <si>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</si>
  <si>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</si>
  <si>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</si>
  <si>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</si>
  <si>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</si>
  <si>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</si>
  <si>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</si>
  <si>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</si>
  <si>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</si>
  <si>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</si>
  <si>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</si>
  <si>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</si>
  <si>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</si>
  <si>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</si>
  <si>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</si>
  <si>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</si>
  <si>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</si>
  <si>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</si>
  <si>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</si>
  <si>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</si>
  <si>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</si>
  <si>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</si>
  <si>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</si>
  <si>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</si>
  <si>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</si>
  <si>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</si>
  <si>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</si>
  <si>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</si>
  <si>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</si>
  <si>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</si>
  <si>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</si>
  <si>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</si>
  <si>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</si>
  <si>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</si>
  <si>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</si>
  <si>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</si>
  <si>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</si>
  <si>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</si>
  <si>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</si>
  <si>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</si>
  <si>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</si>
  <si>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</si>
  <si>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</si>
  <si>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</si>
  <si>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</si>
  <si>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</si>
  <si>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</si>
  <si>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</si>
  <si>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</si>
  <si>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</si>
  <si>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</si>
  <si>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</si>
  <si>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</si>
  <si>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</si>
  <si>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</si>
  <si>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</si>
  <si>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</si>
  <si>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</si>
  <si>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</si>
  <si>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</si>
  <si>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</si>
  <si>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</si>
  <si>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</si>
  <si>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</si>
  <si>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</si>
  <si>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</si>
  <si>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</si>
  <si>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</si>
  <si>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</si>
  <si>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</si>
  <si>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</si>
  <si>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</si>
  <si>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</si>
  <si>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</si>
  <si>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</si>
  <si>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</si>
  <si>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</si>
  <si>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</si>
  <si>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</si>
  <si>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</si>
  <si>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</si>
  <si>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</si>
  <si>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</si>
  <si>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</si>
  <si>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</si>
  <si>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</si>
  <si>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</si>
  <si>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</si>
  <si>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</si>
  <si>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</si>
  <si>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</si>
  <si>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</si>
  <si>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</si>
  <si>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</si>
  <si>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</si>
  <si>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</si>
  <si>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</si>
  <si>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</si>
  <si>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</si>
  <si>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</si>
  <si>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</si>
  <si>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</si>
  <si>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</si>
  <si>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</si>
  <si>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</si>
  <si>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</si>
  <si>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</si>
  <si>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</si>
  <si>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</si>
  <si>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</si>
  <si>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</si>
  <si>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</si>
  <si>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</si>
  <si>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</si>
  <si>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</si>
  <si>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</si>
  <si>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</si>
  <si>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</si>
  <si>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</si>
  <si>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</si>
  <si>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</si>
  <si>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</si>
  <si>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</si>
  <si>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</si>
  <si>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</si>
  <si>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</si>
  <si>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</si>
  <si>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</si>
  <si>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</si>
  <si>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</si>
  <si>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</si>
  <si>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</si>
  <si>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</si>
  <si>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</si>
  <si>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</si>
  <si>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</si>
  <si>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</si>
  <si>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</si>
  <si>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</si>
  <si>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</si>
  <si>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</si>
  <si>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</si>
  <si>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</si>
  <si>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</si>
  <si>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</si>
  <si>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</si>
  <si>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</si>
  <si>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</si>
  <si>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</si>
  <si>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</si>
  <si>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</si>
  <si>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</si>
  <si>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</si>
  <si>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</si>
  <si>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</si>
  <si>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</si>
  <si>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</si>
  <si>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</si>
  <si>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</si>
  <si>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</si>
  <si>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</si>
  <si>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</si>
  <si>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</si>
  <si>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</si>
  <si>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</si>
  <si>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</si>
  <si>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</si>
  <si>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</si>
  <si>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</si>
  <si>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</si>
  <si>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</si>
  <si>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</si>
  <si>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</si>
  <si>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</si>
  <si>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</si>
  <si>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</si>
  <si>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</si>
  <si>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</si>
  <si>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</si>
  <si>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</si>
  <si>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</si>
  <si>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</si>
  <si>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</si>
  <si>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</si>
  <si>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</si>
  <si>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</si>
  <si>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</si>
  <si>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</si>
  <si>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</si>
  <si>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</si>
  <si>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</si>
  <si>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</si>
  <si>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</si>
  <si>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</si>
  <si>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</si>
  <si>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</si>
  <si>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</si>
  <si>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</si>
  <si>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</si>
  <si>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</si>
  <si>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</si>
  <si>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</si>
  <si>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</si>
  <si>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</si>
  <si>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</si>
  <si>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</si>
  <si>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</si>
  <si>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</si>
  <si>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</si>
  <si>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</si>
  <si>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</si>
  <si>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</si>
  <si>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</si>
  <si>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</si>
  <si>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</si>
  <si>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</si>
  <si>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</si>
  <si>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</si>
  <si>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</si>
  <si>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</si>
  <si>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</si>
  <si>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</si>
  <si>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</si>
  <si>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</si>
  <si>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</si>
  <si>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</si>
  <si>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</si>
  <si>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</si>
  <si>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</si>
  <si>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</si>
  <si>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</si>
  <si>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</si>
  <si>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</si>
  <si>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</si>
  <si>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</si>
  <si>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</si>
  <si>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</si>
  <si>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</si>
  <si>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</si>
  <si>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</si>
  <si>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</si>
  <si>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</si>
  <si>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</si>
  <si>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</si>
  <si>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</si>
  <si>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</si>
  <si>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</si>
  <si>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</si>
  <si>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</si>
  <si>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</si>
  <si>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</si>
  <si>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</si>
  <si>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</si>
  <si>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</si>
  <si>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</si>
  <si>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</si>
  <si>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</si>
  <si>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</si>
  <si>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</si>
  <si>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</si>
  <si>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</si>
  <si>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</si>
  <si>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</si>
  <si>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</si>
  <si>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</si>
  <si>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</si>
  <si>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</si>
  <si>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</si>
  <si>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</si>
  <si>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</si>
  <si>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</si>
  <si>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</si>
  <si>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</si>
  <si>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</si>
  <si>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</si>
  <si>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</si>
  <si>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</si>
  <si>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</si>
  <si>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</si>
  <si>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</si>
  <si>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</si>
  <si>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</si>
  <si>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</si>
  <si>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</si>
  <si>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</si>
  <si>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</si>
  <si>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</si>
  <si>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</si>
  <si>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</si>
  <si>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</si>
  <si>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</si>
  <si>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</si>
  <si>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</si>
  <si>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</si>
  <si>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</si>
  <si>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</si>
  <si>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</si>
  <si>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</si>
  <si>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</si>
  <si>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</si>
  <si>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</si>
  <si>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</si>
  <si>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</si>
  <si>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</si>
  <si>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</si>
  <si>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</si>
  <si>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</si>
  <si>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</si>
  <si>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</si>
  <si>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</si>
  <si>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</si>
  <si>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</si>
  <si>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</si>
  <si>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</si>
  <si>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</si>
  <si>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</si>
  <si>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</si>
  <si>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</si>
  <si>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</si>
  <si>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</si>
  <si>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</si>
  <si>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</si>
  <si>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</si>
  <si>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</si>
  <si>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</si>
  <si>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</si>
  <si>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</si>
  <si>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</si>
  <si>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</si>
  <si>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</si>
  <si>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</si>
  <si>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</si>
  <si>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</si>
  <si>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</si>
  <si>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</si>
  <si>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</si>
  <si>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</si>
  <si>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</si>
  <si>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</si>
  <si>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</si>
  <si>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</si>
  <si>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</si>
  <si>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</si>
  <si>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</si>
  <si>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</si>
  <si>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</si>
  <si>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</si>
  <si>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</si>
  <si>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</si>
  <si>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</si>
  <si>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</si>
  <si>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</si>
  <si>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</si>
  <si>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</si>
  <si>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</si>
  <si>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</si>
  <si>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</si>
  <si>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</si>
  <si>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</si>
  <si>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</si>
  <si>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</si>
  <si>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</si>
  <si>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</si>
  <si>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</si>
  <si>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</si>
  <si>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</si>
  <si>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</si>
  <si>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</si>
  <si>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</si>
  <si>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</si>
  <si>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</si>
  <si>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</si>
  <si>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</si>
  <si>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</si>
  <si>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</si>
  <si>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</si>
  <si>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</si>
  <si>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</si>
  <si>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</si>
  <si>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</si>
  <si>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</si>
  <si>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</si>
  <si>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</si>
  <si>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</si>
  <si>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</si>
  <si>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</si>
  <si>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</si>
  <si>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</si>
  <si>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</si>
  <si>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</si>
  <si>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</si>
  <si>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</si>
  <si>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</si>
  <si>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</si>
  <si>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</si>
  <si>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</si>
  <si>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</si>
  <si>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</si>
  <si>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</si>
  <si>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</si>
  <si>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</si>
  <si>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</si>
  <si>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</si>
  <si>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</si>
  <si>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</si>
  <si>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</si>
  <si>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</si>
  <si>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</si>
  <si>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</si>
  <si>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</si>
  <si>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</si>
  <si>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</si>
  <si>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</si>
  <si>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</si>
  <si>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</si>
  <si>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</si>
  <si>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</si>
  <si>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</si>
  <si>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</si>
  <si>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</si>
  <si>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</si>
  <si>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</si>
  <si>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</si>
  <si>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</si>
  <si>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</si>
  <si>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</si>
  <si>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</si>
  <si>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</si>
  <si>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</si>
  <si>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</si>
  <si>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</si>
  <si>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</si>
  <si>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</si>
  <si>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</si>
  <si>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</si>
  <si>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</si>
  <si>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</si>
  <si>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</si>
  <si>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</si>
  <si>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</si>
  <si>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</si>
  <si>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</si>
  <si>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</si>
  <si>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</si>
  <si>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</si>
  <si>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</si>
  <si>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</si>
  <si>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</si>
  <si>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</si>
  <si>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</si>
  <si>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</si>
  <si>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</si>
  <si>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</si>
  <si>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</si>
  <si>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</si>
  <si>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</si>
  <si>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</si>
  <si>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</si>
  <si>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</si>
  <si>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</si>
  <si>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</si>
  <si>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</si>
  <si>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</si>
  <si>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</si>
  <si>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</si>
  <si>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</si>
  <si>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</si>
  <si>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</si>
  <si>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</si>
  <si>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</si>
  <si>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</si>
  <si>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</si>
  <si>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</si>
  <si>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</si>
  <si>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</si>
  <si>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</si>
  <si>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</si>
  <si>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</si>
  <si>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</si>
  <si>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</si>
  <si>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</si>
  <si>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</si>
  <si>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</si>
  <si>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</si>
  <si>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</si>
  <si>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</si>
  <si>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</si>
  <si>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</si>
  <si>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</si>
  <si>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</si>
  <si>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</si>
  <si>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</si>
  <si>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</si>
  <si>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</si>
  <si>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</si>
  <si>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</si>
  <si>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</si>
  <si>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</si>
  <si>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</si>
  <si>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</si>
  <si>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</si>
  <si>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</si>
  <si>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</si>
  <si>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</si>
  <si>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</si>
  <si>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</si>
  <si>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</si>
  <si>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</si>
  <si>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</si>
  <si>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</si>
  <si>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</si>
  <si>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</si>
  <si>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</si>
  <si>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</si>
  <si>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</si>
  <si>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</si>
  <si>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</si>
  <si>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</si>
  <si>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</si>
  <si>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</si>
  <si>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</si>
  <si>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</si>
  <si>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</si>
  <si>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</si>
  <si>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</si>
  <si>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</si>
  <si>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</si>
  <si>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</si>
  <si>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</si>
  <si>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</si>
  <si>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</si>
  <si>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</si>
  <si>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</si>
  <si>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</si>
  <si>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</si>
  <si>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</si>
  <si>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</si>
  <si>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</si>
  <si>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</si>
  <si>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</si>
  <si>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</si>
  <si>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</si>
  <si>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</si>
  <si>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</si>
  <si>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</si>
  <si>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</si>
  <si>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</si>
  <si>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</si>
  <si>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</si>
  <si>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</si>
  <si>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</si>
  <si>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</si>
  <si>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</si>
  <si>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</si>
  <si>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</si>
  <si>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</si>
  <si>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</si>
  <si>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</si>
  <si>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</si>
  <si>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</si>
  <si>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</si>
  <si>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</si>
  <si>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</si>
  <si>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</si>
  <si>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</si>
  <si>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</si>
  <si>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</si>
  <si>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</si>
  <si>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</si>
  <si>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</si>
  <si>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</si>
  <si>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</si>
  <si>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</si>
  <si>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</si>
  <si>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</si>
  <si>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</si>
  <si>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</si>
  <si>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</si>
  <si>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</si>
  <si>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</si>
  <si>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</si>
  <si>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</si>
  <si>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</si>
  <si>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</si>
  <si>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</si>
  <si>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</si>
  <si>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</si>
  <si>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</si>
  <si>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</si>
  <si>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</si>
  <si>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</si>
  <si>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</si>
  <si>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</si>
  <si>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</si>
  <si>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</si>
  <si>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</si>
  <si>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</si>
  <si>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</si>
  <si>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</si>
  <si>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</si>
  <si>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</si>
  <si>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</si>
  <si>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</si>
  <si>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</si>
  <si>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</si>
  <si>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</si>
  <si>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</si>
  <si>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</si>
  <si>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</si>
  <si>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</si>
  <si>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</si>
  <si>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</si>
  <si>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</si>
  <si>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</si>
  <si>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</si>
  <si>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</si>
  <si>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</si>
  <si>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</si>
  <si>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</si>
  <si>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</si>
  <si>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</si>
  <si>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</si>
  <si>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</si>
  <si>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</si>
  <si>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</si>
  <si>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</si>
  <si>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</si>
  <si>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</si>
  <si>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</si>
  <si>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</si>
  <si>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</si>
  <si>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</si>
  <si>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</si>
  <si>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</si>
  <si>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</si>
  <si>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</si>
  <si>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</si>
  <si>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</si>
  <si>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</si>
  <si>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</si>
  <si>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</si>
  <si>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</si>
  <si>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</si>
  <si>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</si>
  <si>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</si>
  <si>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</si>
  <si>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</si>
  <si>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</si>
  <si>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</si>
  <si>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</si>
  <si>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</si>
  <si>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</si>
  <si>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</si>
  <si>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</si>
  <si>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</si>
  <si>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</si>
  <si>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</si>
  <si>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</si>
  <si>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</si>
  <si>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</si>
  <si>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</si>
  <si>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</si>
  <si>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</si>
  <si>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</si>
  <si>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</si>
  <si>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</si>
  <si>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</si>
  <si>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</si>
  <si>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</si>
  <si>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</si>
  <si>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</si>
  <si>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</si>
  <si>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</si>
  <si>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</si>
  <si>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</si>
  <si>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</si>
  <si>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</si>
  <si>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</si>
  <si>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</si>
  <si>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</si>
  <si>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</si>
  <si>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</si>
  <si>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</si>
  <si>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</si>
  <si>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</si>
  <si>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</si>
  <si>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</si>
  <si>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</si>
  <si>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</si>
  <si>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</si>
  <si>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</si>
  <si>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</si>
  <si>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</si>
  <si>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</si>
  <si>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</si>
  <si>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</si>
  <si>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</si>
  <si>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</si>
  <si>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</si>
  <si>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</si>
  <si>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</si>
  <si>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</si>
  <si>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</si>
  <si>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</si>
  <si>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</si>
  <si>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</si>
  <si>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</si>
  <si>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</si>
  <si>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</si>
  <si>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</si>
  <si>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</si>
  <si>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</si>
  <si>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</si>
  <si>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</si>
  <si>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</si>
  <si>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</si>
  <si>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</si>
  <si>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</si>
  <si>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</si>
  <si>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</si>
  <si>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</si>
  <si>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</si>
  <si>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</si>
  <si>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</si>
  <si>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</si>
  <si>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</si>
  <si>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</si>
  <si>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</si>
  <si>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</si>
  <si>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</si>
  <si>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</si>
  <si>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</si>
  <si>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</si>
  <si>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</si>
  <si>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</si>
  <si>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</si>
  <si>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</si>
  <si>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</si>
  <si>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</si>
  <si>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</si>
  <si>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</si>
  <si>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</si>
  <si>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</si>
  <si>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</si>
  <si>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</si>
  <si>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</si>
  <si>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</si>
  <si>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</si>
  <si>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</si>
  <si>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</si>
  <si>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</si>
  <si>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</si>
  <si>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</si>
  <si>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</si>
  <si>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</si>
  <si>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</si>
  <si>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</si>
  <si>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</si>
  <si>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</si>
  <si>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</si>
  <si>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</si>
  <si>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</si>
  <si>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</si>
  <si>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</si>
  <si>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</si>
  <si>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</si>
  <si>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</si>
  <si>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</si>
  <si>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</si>
  <si>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</si>
  <si>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</si>
  <si>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</si>
  <si>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</si>
  <si>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</si>
  <si>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</si>
  <si>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</si>
  <si>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</si>
  <si>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</si>
  <si>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</si>
  <si>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</si>
  <si>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</si>
  <si>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</si>
  <si>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</si>
  <si>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</si>
  <si>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</si>
  <si>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</si>
  <si>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</si>
  <si>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</si>
  <si>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</si>
  <si>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</si>
  <si>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</si>
  <si>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</si>
  <si>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</si>
  <si>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</si>
  <si>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</si>
  <si>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</si>
  <si>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</si>
  <si>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</si>
  <si>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</si>
  <si>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</si>
  <si>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</si>
  <si>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</si>
  <si>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</si>
  <si>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</si>
  <si>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</si>
  <si>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</si>
  <si>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</si>
  <si>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</si>
  <si>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</si>
  <si>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</si>
  <si>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</si>
  <si>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</si>
  <si>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</si>
  <si>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</si>
  <si>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</si>
  <si>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</si>
  <si>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</si>
  <si>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</si>
  <si>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</si>
  <si>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</si>
  <si>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</si>
  <si>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</si>
  <si>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</si>
  <si>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</si>
  <si>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</si>
  <si>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</si>
  <si>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</si>
  <si>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</si>
  <si>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</si>
  <si>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</si>
  <si>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</si>
  <si>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</si>
  <si>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</si>
  <si>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</si>
  <si>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</si>
  <si>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</si>
  <si>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</si>
  <si>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</si>
  <si>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</si>
  <si>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</si>
  <si>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</si>
  <si>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</si>
  <si>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</si>
  <si>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</si>
  <si>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</si>
  <si>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</si>
  <si>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</si>
  <si>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</si>
  <si>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</si>
  <si>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</si>
  <si>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</si>
  <si>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</si>
  <si>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</si>
  <si>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</si>
  <si>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</si>
  <si>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</si>
  <si>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</si>
  <si>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</si>
  <si>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</si>
  <si>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</si>
  <si>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</si>
  <si>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</si>
  <si>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</si>
  <si>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</si>
  <si>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</si>
  <si>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</si>
  <si>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</si>
  <si>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</si>
  <si>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</si>
  <si>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</si>
  <si>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</si>
  <si>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</si>
  <si>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</si>
  <si>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</si>
  <si>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</si>
  <si>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</si>
  <si>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</si>
  <si>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</si>
  <si>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</si>
  <si>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</si>
  <si>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</si>
  <si>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</si>
  <si>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</si>
  <si>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</si>
  <si>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</si>
  <si>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</si>
  <si>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</si>
  <si>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</si>
  <si>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</si>
  <si>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</si>
  <si>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</si>
  <si>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</si>
  <si>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</si>
  <si>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</si>
  <si>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</si>
  <si>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</si>
  <si>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</si>
  <si>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</si>
  <si>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</si>
  <si>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</si>
  <si>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</si>
  <si>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</si>
  <si>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</si>
  <si>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</si>
  <si>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</si>
  <si>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</si>
  <si>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</si>
  <si>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</si>
  <si>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</si>
  <si>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</si>
  <si>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</si>
  <si>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</si>
  <si>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</si>
  <si>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</si>
  <si>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</si>
  <si>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</si>
  <si>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</si>
  <si>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</si>
  <si>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</si>
  <si>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</si>
  <si>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</si>
  <si>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</si>
  <si>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</si>
  <si>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</si>
  <si>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</si>
  <si>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</si>
  <si>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</si>
  <si>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</si>
  <si>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</si>
  <si>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</si>
  <si>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</si>
  <si>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</si>
  <si>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</si>
  <si>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</si>
  <si>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</si>
  <si>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</si>
  <si>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</si>
  <si>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</si>
  <si>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</si>
  <si>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</si>
  <si>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</si>
  <si>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</si>
  <si>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</si>
  <si>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</si>
  <si>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</si>
  <si>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</si>
  <si>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</si>
  <si>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</si>
  <si>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</si>
  <si>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</si>
  <si>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</si>
  <si>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</si>
  <si>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</si>
  <si>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</si>
  <si>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</si>
  <si>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</si>
  <si>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</si>
  <si>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</si>
  <si>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</si>
  <si>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</si>
  <si>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</si>
  <si>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</si>
  <si>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</si>
  <si>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</si>
  <si>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</si>
  <si>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</si>
  <si>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</si>
  <si>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</si>
  <si>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</si>
  <si>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</si>
  <si>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</si>
  <si>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</si>
  <si>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</si>
  <si>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</si>
  <si>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</si>
  <si>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</si>
  <si>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</si>
  <si>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</si>
  <si>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</si>
  <si>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</si>
  <si>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</si>
  <si>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</si>
  <si>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</si>
  <si>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</si>
  <si>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</si>
  <si>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</si>
  <si>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</si>
  <si>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</si>
  <si>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</si>
  <si>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</si>
  <si>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</si>
  <si>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</si>
  <si>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</si>
  <si>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</si>
  <si>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</si>
  <si>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</si>
  <si>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</si>
  <si>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</si>
  <si>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</si>
  <si>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</si>
  <si>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</si>
  <si>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</si>
  <si>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</si>
  <si>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</si>
  <si>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</si>
  <si>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</si>
  <si>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</si>
  <si>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</si>
  <si>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</si>
  <si>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</si>
  <si>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</si>
  <si>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</si>
  <si>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</si>
  <si>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</si>
  <si>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</si>
  <si>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</si>
  <si>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</si>
  <si>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</si>
  <si>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</si>
  <si>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</si>
  <si>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</si>
  <si>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</si>
  <si>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</si>
  <si>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</si>
  <si>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</si>
  <si>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</si>
  <si>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</si>
  <si>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</si>
  <si>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</si>
  <si>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</si>
  <si>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</si>
  <si>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</si>
  <si>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</si>
  <si>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</si>
  <si>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</si>
  <si>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</si>
  <si>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</si>
  <si>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</si>
  <si>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</si>
  <si>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</si>
  <si>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</si>
  <si>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</si>
  <si>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</si>
  <si>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</si>
  <si>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</si>
  <si>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</si>
  <si>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</si>
  <si>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</si>
  <si>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</si>
  <si>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</si>
  <si>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</si>
  <si>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</si>
  <si>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</si>
  <si>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</si>
  <si>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</si>
  <si>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</si>
  <si>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</si>
  <si>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</si>
  <si>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</si>
  <si>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</si>
  <si>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</si>
  <si>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</si>
  <si>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</si>
  <si>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</si>
  <si>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</si>
  <si>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</si>
  <si>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</si>
  <si>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</si>
  <si>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</si>
  <si>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</si>
  <si>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</si>
  <si>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</si>
  <si>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</si>
  <si>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</si>
  <si>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</si>
  <si>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</si>
  <si>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</si>
  <si>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</si>
  <si>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</si>
  <si>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</si>
  <si>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</si>
  <si>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</si>
  <si>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</si>
  <si>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</si>
  <si>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</si>
  <si>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</si>
  <si>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</si>
  <si>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</si>
  <si>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</si>
  <si>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</si>
  <si>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</si>
  <si>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</si>
  <si>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</si>
  <si>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</si>
  <si>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</si>
  <si>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</si>
  <si>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</si>
  <si>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</si>
  <si>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</si>
  <si>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</si>
  <si>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</si>
  <si>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</si>
  <si>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</si>
  <si>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</si>
  <si>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</si>
  <si>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</si>
  <si>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</si>
  <si>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</si>
  <si>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</si>
  <si>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</si>
  <si>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</si>
  <si>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</si>
  <si>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</si>
  <si>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</si>
  <si>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</si>
  <si>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</si>
  <si>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</si>
  <si>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</si>
  <si>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</si>
  <si>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</si>
  <si>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</si>
  <si>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</si>
  <si>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</si>
  <si>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</si>
  <si>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</si>
  <si>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</si>
  <si>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</si>
  <si>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</si>
  <si>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</si>
  <si>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</si>
  <si>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</si>
  <si>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</si>
  <si>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</si>
  <si>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</si>
  <si>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</si>
  <si>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</si>
  <si>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</si>
  <si>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</si>
  <si>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</si>
  <si>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</si>
  <si>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</si>
  <si>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</si>
  <si>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</si>
  <si>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</si>
  <si>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</si>
  <si>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</si>
  <si>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</si>
  <si>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</si>
  <si>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</si>
  <si>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</si>
  <si>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</si>
  <si>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</si>
  <si>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</si>
  <si>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</si>
  <si>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</si>
  <si>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</si>
  <si>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</si>
  <si>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</si>
  <si>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</si>
  <si>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</si>
  <si>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</si>
  <si>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</si>
  <si>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</si>
  <si>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</si>
  <si>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</si>
  <si>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</si>
  <si>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</si>
  <si>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</si>
  <si>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</si>
  <si>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</si>
  <si>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</si>
  <si>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</si>
  <si>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</si>
  <si>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</si>
  <si>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</si>
  <si>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</si>
  <si>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</si>
  <si>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</si>
  <si>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</si>
  <si>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</si>
  <si>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</si>
  <si>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</si>
  <si>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</si>
  <si>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</si>
  <si>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</si>
  <si>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</si>
  <si>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</si>
  <si>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</si>
  <si>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</si>
  <si>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</si>
  <si>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</si>
  <si>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</si>
  <si>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</si>
  <si>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</si>
  <si>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</si>
  <si>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</si>
  <si>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</si>
  <si>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</si>
  <si>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</si>
  <si>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</si>
  <si>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</si>
  <si>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</si>
  <si>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</si>
  <si>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</si>
  <si>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</si>
  <si>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</si>
  <si>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</si>
  <si>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</si>
  <si>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</si>
  <si>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</si>
  <si>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</si>
  <si>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</si>
  <si>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</si>
  <si>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</si>
  <si>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</si>
  <si>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</si>
  <si>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</si>
  <si>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</si>
  <si>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</si>
  <si>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</si>
  <si>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</si>
  <si>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</si>
  <si>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</si>
  <si>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</si>
  <si>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</si>
  <si>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</si>
  <si>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</si>
  <si>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</si>
  <si>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</si>
  <si>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</si>
  <si>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</si>
  <si>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</si>
  <si>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</si>
  <si>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</si>
  <si>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</si>
  <si>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</si>
  <si>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</si>
  <si>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</si>
  <si>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</si>
  <si>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</si>
  <si>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</si>
  <si>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</si>
  <si>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</si>
  <si>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</si>
  <si>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</si>
  <si>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</si>
  <si>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</si>
  <si>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</si>
  <si>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</si>
  <si>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</si>
  <si>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</si>
  <si>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</si>
  <si>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</si>
  <si>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</si>
  <si>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</si>
  <si>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</si>
  <si>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</si>
  <si>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</si>
  <si>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</si>
  <si>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</si>
  <si>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</si>
  <si>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</si>
  <si>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</si>
  <si>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</si>
  <si>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</si>
  <si>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</si>
  <si>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</si>
  <si>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</si>
  <si>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</si>
  <si>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</si>
  <si>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</si>
  <si>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</si>
  <si>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</si>
  <si>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</si>
  <si>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</si>
  <si>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</si>
  <si>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</si>
  <si>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</si>
  <si>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</si>
  <si>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</si>
  <si>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</si>
  <si>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</si>
  <si>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</si>
  <si>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</si>
  <si>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</si>
  <si>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</si>
  <si>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</si>
  <si>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</si>
  <si>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</si>
  <si>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</si>
  <si>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</si>
  <si>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</si>
  <si>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</si>
  <si>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</si>
  <si>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</si>
  <si>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</si>
  <si>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</si>
  <si>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</si>
  <si>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</si>
  <si>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</si>
  <si>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</si>
  <si>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</si>
  <si>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</si>
  <si>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</si>
  <si>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</si>
  <si>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</si>
  <si>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</si>
  <si>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</si>
  <si>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</si>
  <si>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</si>
  <si>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</si>
  <si>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</si>
  <si>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</si>
  <si>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</si>
  <si>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</si>
  <si>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</si>
  <si>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</si>
  <si>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</si>
  <si>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</si>
  <si>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</si>
  <si>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</si>
  <si>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</si>
  <si>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</si>
  <si>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</si>
  <si>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</si>
  <si>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</si>
  <si>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</si>
  <si>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</si>
  <si>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</si>
  <si>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</si>
  <si>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</si>
  <si>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</si>
  <si>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</si>
  <si>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</si>
  <si>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</si>
  <si>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</si>
  <si>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</si>
  <si>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</si>
  <si>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</si>
  <si>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</si>
  <si>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</si>
  <si>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</si>
  <si>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</si>
  <si>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</si>
  <si>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</si>
  <si>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</si>
  <si>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</si>
  <si>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</si>
  <si>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</si>
  <si>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</si>
  <si>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</si>
  <si>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</si>
  <si>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</si>
  <si>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</si>
  <si>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</si>
  <si>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</si>
  <si>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</si>
  <si>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</si>
  <si>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</si>
  <si>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</si>
  <si>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</si>
  <si>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</si>
  <si>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</si>
  <si>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</si>
  <si>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</si>
  <si>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</si>
  <si>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</si>
  <si>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</si>
  <si>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</si>
  <si>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</si>
  <si>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</si>
  <si>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</si>
  <si>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</si>
  <si>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</si>
  <si>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</si>
  <si>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</si>
  <si>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</si>
  <si>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</si>
  <si>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</si>
  <si>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</si>
  <si>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</si>
  <si>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</si>
  <si>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</si>
  <si>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</si>
  <si>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</si>
  <si>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</si>
  <si>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</si>
  <si>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</si>
  <si>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</si>
  <si>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</si>
  <si>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</si>
  <si>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</si>
  <si>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</si>
  <si>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</si>
  <si>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</si>
  <si>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</si>
  <si>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</si>
  <si>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</si>
  <si>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</si>
  <si>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</si>
  <si>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</si>
  <si>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</si>
  <si>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</si>
  <si>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</si>
  <si>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</si>
  <si>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</si>
  <si>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</si>
  <si>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</si>
  <si>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</si>
  <si>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</si>
  <si>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</si>
  <si>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</si>
  <si>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</si>
  <si>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</si>
  <si>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</si>
  <si>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</si>
  <si>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</si>
  <si>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</si>
  <si>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</si>
  <si>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</si>
  <si>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</si>
  <si>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</si>
  <si>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</si>
  <si>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</si>
  <si>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</si>
  <si>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</si>
  <si>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</si>
  <si>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</si>
  <si>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</si>
  <si>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</si>
  <si>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</si>
  <si>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</si>
  <si>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</si>
  <si>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</si>
  <si>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</si>
  <si>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</si>
  <si>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</si>
  <si>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</si>
  <si>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</si>
  <si>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</si>
  <si>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</si>
  <si>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</si>
  <si>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</si>
  <si>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</si>
  <si>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</si>
  <si>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</si>
  <si>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</si>
  <si>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</si>
  <si>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</si>
  <si>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</si>
  <si>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</si>
  <si>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</si>
  <si>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</si>
  <si>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</si>
  <si>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</si>
  <si>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</si>
  <si>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</si>
  <si>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</si>
  <si>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</si>
  <si>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</si>
  <si>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</si>
  <si>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</si>
  <si>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</si>
  <si>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</si>
  <si>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</si>
  <si>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</si>
  <si>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</si>
  <si>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</si>
  <si>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</si>
  <si>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</si>
  <si>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</si>
  <si>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</si>
  <si>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</si>
  <si>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</si>
  <si>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</si>
  <si>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</si>
  <si>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</si>
  <si>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</si>
  <si>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</si>
  <si>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</si>
  <si>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</si>
  <si>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</si>
  <si>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</si>
  <si>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</si>
  <si>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</si>
  <si>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</si>
  <si>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</si>
  <si>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</si>
  <si>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</si>
  <si>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</si>
  <si>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</si>
  <si>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</si>
  <si>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</si>
  <si>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</si>
  <si>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</si>
  <si>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</si>
  <si>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</si>
  <si>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</si>
  <si>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</si>
  <si>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</si>
  <si>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</si>
  <si>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</si>
  <si>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</si>
  <si>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</si>
  <si>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</si>
  <si>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</si>
  <si>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</si>
  <si>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</si>
  <si>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</si>
  <si>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</si>
  <si>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</si>
  <si>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</si>
  <si>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</si>
  <si>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</si>
  <si>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</si>
  <si>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</si>
  <si>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</si>
  <si>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</si>
  <si>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</si>
  <si>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</si>
  <si>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</si>
  <si>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</si>
  <si>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</si>
  <si>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</si>
  <si>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</si>
  <si>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</si>
  <si>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</si>
  <si>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</si>
  <si>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</si>
  <si>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</si>
  <si>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</si>
  <si>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</si>
  <si>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</si>
  <si>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</si>
  <si>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</si>
  <si>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</si>
  <si>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</si>
  <si>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</si>
  <si>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</si>
  <si>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</si>
  <si>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</si>
  <si>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</si>
  <si>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</si>
  <si>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</si>
  <si>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</si>
  <si>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</si>
  <si>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</si>
  <si>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</si>
  <si>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</si>
  <si>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</si>
  <si>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</si>
  <si>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</si>
  <si>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</si>
  <si>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</si>
  <si>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</si>
  <si>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</si>
  <si>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</si>
  <si>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</si>
  <si>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</si>
  <si>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</si>
  <si>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</si>
  <si>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</si>
  <si>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</si>
  <si>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</si>
  <si>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</si>
  <si>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</si>
  <si>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</si>
  <si>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</si>
  <si>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</si>
  <si>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</si>
  <si>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</si>
  <si>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</si>
  <si>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</si>
  <si>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</si>
  <si>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</si>
  <si>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</si>
  <si>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</si>
  <si>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</si>
  <si>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</si>
  <si>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</si>
  <si>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</si>
  <si>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</si>
  <si>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</si>
  <si>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</si>
  <si>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</si>
  <si>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</si>
  <si>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</si>
  <si>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</si>
  <si>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</si>
  <si>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</si>
  <si>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</si>
  <si>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</si>
  <si>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</si>
  <si>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</si>
  <si>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</si>
  <si>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</si>
  <si>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</si>
  <si>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</si>
  <si>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</si>
  <si>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</si>
  <si>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</si>
  <si>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</si>
  <si>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</si>
  <si>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</si>
  <si>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</si>
  <si>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</si>
  <si>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</si>
  <si>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</si>
  <si>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</si>
  <si>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</si>
  <si>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</si>
  <si>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</si>
  <si>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</si>
  <si>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</si>
  <si>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</si>
  <si>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</si>
  <si>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</si>
  <si>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</si>
  <si>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</si>
  <si>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</si>
  <si>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</si>
  <si>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</si>
  <si>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</si>
  <si>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</si>
  <si>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</si>
  <si>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</si>
  <si>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</si>
  <si>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</si>
  <si>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</si>
  <si>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</si>
  <si>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</si>
  <si>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</si>
  <si>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</si>
  <si>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</si>
  <si>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</si>
  <si>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</si>
  <si>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</si>
  <si>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</si>
  <si>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</si>
  <si>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</si>
  <si>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</si>
  <si>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</si>
  <si>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</si>
  <si>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</si>
  <si>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</si>
  <si>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</si>
  <si>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</si>
  <si>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</si>
  <si>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</si>
  <si>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</si>
  <si>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</si>
  <si>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</si>
  <si>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</si>
  <si>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</si>
  <si>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</si>
  <si>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</si>
  <si>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</si>
  <si>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</si>
  <si>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</si>
  <si>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</si>
  <si>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</si>
  <si>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</si>
  <si>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</si>
  <si>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</si>
  <si>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</si>
  <si>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</si>
  <si>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</si>
  <si>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</si>
  <si>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</si>
  <si>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</si>
  <si>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</si>
  <si>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</si>
  <si>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</si>
  <si>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</si>
  <si>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</si>
  <si>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</si>
  <si>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</si>
  <si>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</si>
  <si>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</si>
  <si>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</si>
  <si>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</si>
  <si>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</si>
  <si>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</si>
  <si>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</si>
  <si>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</si>
  <si>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</si>
  <si>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</si>
  <si>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</si>
  <si>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</si>
  <si>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</si>
  <si>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</si>
  <si>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</si>
  <si>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</si>
  <si>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</si>
  <si>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</si>
  <si>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</si>
  <si>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</si>
  <si>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</si>
  <si>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</si>
  <si>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</si>
  <si>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</si>
  <si>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</si>
  <si>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</si>
  <si>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</si>
  <si>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</si>
  <si>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</si>
  <si>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</si>
  <si>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</si>
  <si>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</si>
  <si>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</si>
  <si>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</si>
  <si>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</si>
  <si>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</si>
  <si>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</si>
  <si>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</si>
  <si>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</si>
  <si>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</si>
  <si>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</si>
  <si>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</si>
  <si>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</si>
  <si>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</si>
  <si>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</si>
  <si>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</si>
  <si>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</si>
  <si>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</si>
  <si>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</si>
  <si>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</si>
  <si>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</si>
  <si>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</si>
  <si>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</si>
  <si>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</si>
  <si>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</si>
  <si>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</si>
  <si>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</si>
  <si>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</si>
  <si>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</si>
  <si>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</si>
  <si>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</si>
  <si>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</si>
  <si>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</si>
  <si>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</si>
  <si>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</si>
  <si>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</si>
  <si>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</si>
  <si>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</si>
  <si>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</si>
  <si>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</si>
  <si>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</si>
  <si>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</si>
  <si>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</si>
  <si>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</si>
  <si>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</si>
  <si>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</si>
  <si>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</si>
  <si>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</si>
  <si>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</si>
  <si>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</si>
  <si>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</si>
  <si>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</si>
  <si>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</si>
  <si>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</si>
  <si>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</si>
  <si>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</si>
  <si>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</si>
  <si>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</si>
  <si>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</si>
  <si>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</si>
  <si>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</si>
  <si>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</si>
  <si>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</si>
  <si>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</si>
  <si>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</si>
  <si>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</si>
  <si>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</si>
  <si>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</si>
  <si>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</si>
  <si>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</si>
  <si>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</si>
  <si>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</si>
  <si>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</si>
  <si>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</si>
  <si>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</si>
  <si>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</si>
  <si>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</si>
  <si>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</si>
  <si>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</si>
  <si>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</si>
  <si>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</si>
  <si>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</si>
  <si>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</si>
  <si>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</si>
  <si>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</si>
  <si>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</si>
  <si>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</si>
  <si>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</si>
  <si>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</si>
  <si>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</si>
  <si>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</si>
  <si>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</si>
  <si>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</si>
  <si>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</si>
  <si>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</si>
  <si>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</si>
  <si>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</si>
  <si>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</si>
  <si>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</si>
  <si>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</si>
  <si>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</si>
  <si>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</si>
  <si>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</si>
  <si>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</si>
  <si>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</si>
  <si>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</si>
  <si>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</si>
  <si>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</si>
  <si>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</si>
  <si>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</si>
  <si>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</si>
  <si>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</si>
  <si>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</si>
  <si>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</si>
  <si>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</si>
  <si>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</si>
  <si>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</si>
  <si>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</si>
  <si>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</si>
  <si>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</si>
  <si>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</si>
  <si>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</si>
  <si>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</si>
  <si>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</si>
  <si>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</si>
  <si>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</si>
  <si>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</si>
  <si>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</si>
  <si>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</si>
  <si>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</si>
  <si>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</si>
  <si>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</si>
  <si>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</si>
  <si>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</si>
  <si>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</si>
  <si>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</si>
  <si>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</si>
  <si>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</si>
  <si>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</si>
  <si>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</si>
  <si>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</si>
  <si>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</si>
  <si>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</si>
  <si>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</si>
  <si>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</si>
  <si>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</si>
  <si>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</si>
  <si>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</si>
  <si>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</si>
  <si>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</si>
  <si>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</si>
  <si>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</si>
  <si>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</si>
  <si>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</si>
  <si>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</si>
  <si>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</si>
  <si>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</si>
  <si>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</si>
  <si>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</si>
  <si>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</si>
  <si>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</si>
  <si>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</si>
  <si>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</si>
  <si>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</si>
  <si>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</si>
  <si>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</si>
  <si>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</si>
  <si>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</si>
  <si>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</si>
  <si>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</si>
  <si>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</si>
  <si>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</si>
  <si>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</si>
  <si>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</si>
  <si>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</si>
  <si>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</si>
  <si>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</si>
  <si>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</si>
  <si>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</si>
  <si>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</si>
  <si>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</si>
  <si>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</si>
  <si>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</si>
  <si>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</si>
  <si>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</si>
  <si>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</si>
  <si>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</si>
  <si>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</si>
  <si>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</si>
  <si>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</si>
  <si>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</si>
  <si>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</si>
  <si>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</si>
  <si>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</si>
  <si>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</si>
  <si>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</si>
  <si>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</si>
  <si>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</si>
  <si>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</si>
  <si>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</si>
  <si>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</si>
  <si>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</si>
  <si>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</si>
  <si>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</si>
  <si>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</si>
  <si>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</si>
  <si>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</si>
  <si>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</si>
  <si>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</si>
  <si>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</si>
  <si>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</si>
  <si>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</si>
  <si>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</si>
  <si>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</si>
  <si>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</si>
  <si>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</si>
  <si>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</si>
  <si>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</si>
  <si>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</si>
  <si>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</si>
  <si>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</si>
  <si>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</si>
  <si>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</si>
  <si>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</si>
  <si>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</si>
  <si>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</si>
  <si>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</si>
  <si>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</si>
  <si>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</si>
  <si>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</si>
  <si>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</si>
  <si>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</si>
  <si>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</si>
  <si>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</si>
  <si>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</si>
  <si>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</si>
  <si>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</si>
  <si>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</si>
  <si>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</si>
  <si>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</si>
  <si>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</si>
  <si>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</si>
  <si>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</si>
  <si>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</si>
  <si>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</si>
  <si>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</si>
  <si>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</si>
  <si>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</si>
  <si>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</si>
  <si>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</si>
  <si>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</si>
  <si>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</si>
  <si>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</si>
  <si>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</si>
  <si>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</si>
  <si>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</si>
  <si>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</si>
  <si>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</si>
  <si>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</si>
  <si>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</si>
  <si>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</si>
  <si>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</si>
  <si>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</si>
  <si>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</si>
  <si>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</si>
  <si>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</si>
  <si>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</si>
  <si>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</si>
  <si>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</si>
  <si>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</si>
  <si>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</si>
  <si>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</si>
  <si>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</si>
  <si>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</si>
  <si>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</si>
  <si>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</si>
  <si>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</si>
  <si>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</si>
  <si>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</si>
  <si>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</si>
  <si>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</si>
  <si>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</si>
  <si>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</si>
  <si>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</si>
  <si>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</si>
  <si>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</si>
  <si>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</si>
  <si>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</si>
  <si>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</si>
  <si>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</si>
  <si>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</si>
  <si>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</si>
  <si>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</si>
  <si>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</si>
  <si>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</si>
  <si>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</si>
  <si>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</si>
  <si>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</si>
  <si>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</si>
  <si>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</si>
  <si>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</si>
  <si>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</si>
  <si>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</si>
  <si>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</si>
  <si>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</si>
  <si>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</si>
  <si>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</si>
  <si>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</si>
  <si>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</si>
  <si>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</si>
  <si>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</si>
  <si>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</si>
  <si>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</si>
  <si>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</si>
  <si>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</si>
  <si>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</si>
  <si>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</si>
  <si>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</si>
  <si>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</si>
  <si>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</si>
  <si>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</si>
  <si>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</si>
  <si>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</si>
  <si>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</si>
  <si>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</si>
  <si>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</si>
  <si>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</si>
  <si>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</si>
  <si>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</si>
  <si>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</si>
  <si>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</si>
  <si>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</si>
  <si>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</si>
  <si>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</si>
  <si>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</si>
  <si>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</si>
  <si>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</si>
  <si>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</si>
  <si>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</si>
  <si>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</si>
  <si>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</si>
  <si>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</si>
  <si>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</si>
  <si>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</si>
  <si>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</si>
  <si>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</si>
  <si>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</si>
  <si>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</si>
  <si>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</si>
  <si>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</si>
  <si>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</si>
  <si>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</si>
  <si>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</si>
  <si>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</si>
  <si>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</si>
  <si>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</si>
  <si>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</si>
  <si>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</si>
  <si>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</si>
  <si>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</si>
  <si>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</si>
  <si>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</si>
  <si>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</si>
  <si>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</si>
  <si>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</si>
  <si>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</si>
  <si>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</si>
  <si>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</si>
  <si>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</si>
  <si>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</si>
  <si>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</si>
  <si>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</si>
  <si>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</si>
  <si>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</si>
  <si>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</si>
  <si>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</si>
  <si>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</si>
  <si>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</si>
  <si>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</si>
  <si>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</si>
  <si>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</si>
  <si>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</si>
  <si>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</si>
  <si>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</si>
  <si>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</si>
  <si>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</si>
  <si>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</si>
  <si>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</si>
  <si>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</si>
  <si>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</si>
  <si>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</si>
  <si>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</si>
  <si>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</si>
  <si>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</si>
  <si>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</si>
  <si>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</si>
  <si>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</si>
  <si>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</si>
  <si>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</si>
  <si>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</si>
  <si>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</si>
  <si>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</si>
  <si>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</si>
  <si>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</si>
  <si>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</si>
  <si>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</si>
  <si>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</si>
  <si>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</si>
  <si>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</si>
  <si>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</si>
  <si>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</si>
  <si>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</si>
  <si>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</si>
  <si>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</si>
  <si>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</si>
  <si>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</si>
  <si>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</si>
  <si>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</si>
  <si>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</si>
  <si>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</si>
  <si>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</si>
  <si>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</si>
  <si>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</si>
  <si>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</si>
  <si>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</si>
  <si>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</si>
  <si>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</si>
  <si>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</si>
  <si>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</si>
  <si>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</si>
  <si>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</si>
  <si>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</si>
  <si>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</si>
  <si>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</si>
  <si>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</si>
  <si>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</si>
  <si>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</si>
  <si>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</si>
  <si>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</si>
  <si>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</si>
  <si>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</si>
  <si>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</si>
  <si>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</si>
  <si>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</si>
  <si>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</si>
  <si>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</si>
  <si>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</si>
  <si>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</si>
  <si>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</si>
  <si>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</si>
  <si>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</si>
  <si>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</si>
  <si>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</si>
  <si>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</si>
  <si>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</si>
  <si>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</si>
  <si>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</si>
  <si>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</si>
  <si>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</si>
  <si>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</si>
  <si>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</si>
  <si>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</si>
  <si>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</si>
  <si>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</si>
  <si>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</si>
  <si>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</si>
  <si>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</si>
  <si>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</si>
  <si>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</si>
  <si>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</si>
  <si>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</si>
  <si>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</si>
  <si>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</si>
  <si>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</si>
  <si>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</si>
  <si>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</si>
  <si>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</si>
  <si>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</si>
  <si>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</si>
  <si>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</si>
  <si>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</si>
  <si>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</si>
  <si>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</si>
  <si>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</si>
  <si>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</si>
  <si>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</si>
  <si>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</si>
  <si>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</si>
  <si>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</si>
  <si>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</si>
  <si>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</si>
  <si>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</si>
  <si>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</si>
  <si>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</si>
  <si>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</si>
  <si>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</si>
  <si>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</si>
  <si>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</si>
  <si>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</si>
  <si>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</si>
  <si>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</si>
  <si>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</si>
  <si>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</si>
  <si>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</si>
  <si>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</si>
  <si>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</si>
  <si>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</si>
  <si>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</si>
  <si>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</si>
  <si>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</si>
  <si>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</si>
  <si>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</si>
  <si>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</si>
  <si>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</si>
  <si>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</si>
  <si>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</si>
  <si>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</si>
  <si>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</si>
  <si>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</si>
  <si>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</si>
  <si>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</si>
  <si>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</si>
  <si>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</si>
  <si>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</si>
  <si>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</si>
  <si>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</si>
  <si>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</si>
  <si>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</si>
  <si>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</si>
  <si>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</si>
  <si>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</si>
  <si>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</si>
  <si>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</si>
  <si>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</si>
  <si>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</si>
  <si>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</si>
  <si>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</si>
  <si>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</si>
  <si>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</si>
  <si>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</si>
  <si>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</si>
  <si>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</si>
  <si>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</si>
  <si>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</si>
  <si>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</si>
  <si>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</si>
  <si>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</si>
  <si>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</si>
  <si>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</si>
  <si>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</si>
  <si>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</si>
  <si>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</si>
  <si>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</si>
  <si>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</si>
  <si>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</si>
  <si>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</si>
  <si>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</si>
  <si>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</si>
  <si>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</si>
  <si>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</si>
  <si>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</si>
  <si>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</si>
  <si>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</si>
  <si>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</si>
  <si>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</si>
  <si>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</si>
  <si>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</si>
  <si>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</si>
  <si>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</si>
  <si>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</si>
  <si>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</si>
  <si>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</si>
  <si>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</si>
  <si>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</si>
  <si>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</si>
  <si>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</si>
  <si>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</si>
  <si>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</si>
  <si>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</si>
  <si>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</si>
  <si>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</si>
  <si>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</si>
  <si>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</si>
  <si>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</si>
  <si>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</si>
  <si>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</si>
  <si>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</si>
  <si>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</si>
  <si>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</si>
  <si>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</si>
  <si>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</si>
  <si>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</si>
  <si>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</si>
  <si>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</si>
  <si>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</si>
  <si>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</si>
  <si>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</si>
  <si>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</si>
  <si>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</si>
  <si>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</si>
  <si>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</si>
  <si>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</si>
  <si>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</si>
  <si>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</si>
  <si>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</si>
  <si>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</si>
  <si>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</si>
  <si>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</si>
  <si>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</si>
  <si>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</si>
  <si>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</si>
  <si>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</si>
  <si>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</si>
  <si>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</si>
  <si>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</si>
  <si>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</si>
  <si>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</si>
  <si>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</si>
  <si>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</si>
  <si>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</si>
  <si>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</si>
  <si>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</si>
  <si>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</si>
  <si>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</si>
  <si>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</si>
  <si>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</si>
  <si>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</si>
  <si>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</si>
  <si>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</si>
  <si>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</si>
  <si>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</si>
  <si>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</si>
  <si>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</si>
  <si>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</si>
  <si>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</si>
  <si>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</si>
  <si>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</si>
  <si>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</si>
  <si>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</si>
  <si>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</si>
  <si>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</si>
  <si>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</si>
  <si>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</si>
  <si>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</si>
  <si>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</si>
  <si>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</si>
  <si>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</si>
  <si>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</si>
  <si>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</si>
  <si>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</si>
  <si>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</si>
  <si>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</si>
  <si>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</si>
  <si>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</si>
  <si>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</si>
  <si>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</si>
  <si>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</si>
  <si>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</si>
  <si>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</si>
  <si>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</si>
  <si>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</si>
  <si>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</si>
  <si>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</si>
  <si>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</si>
  <si>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</si>
  <si>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</si>
  <si>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</si>
  <si>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</si>
  <si>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</si>
  <si>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</si>
  <si>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</si>
  <si>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</si>
  <si>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</si>
  <si>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</si>
  <si>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</si>
  <si>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</si>
  <si>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</si>
  <si>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</si>
  <si>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</si>
  <si>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</si>
  <si>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</si>
  <si>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</si>
  <si>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</si>
  <si>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</si>
  <si>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</si>
  <si>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</si>
  <si>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</si>
  <si>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</si>
  <si>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</si>
  <si>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</si>
  <si>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</si>
  <si>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</si>
  <si>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</si>
  <si>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</si>
  <si>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</si>
  <si>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</si>
  <si>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</si>
  <si>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</si>
  <si>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</si>
  <si>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</si>
  <si>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</si>
  <si>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</si>
  <si>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</si>
  <si>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</si>
  <si>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</si>
  <si>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</si>
  <si>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</si>
  <si>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</si>
  <si>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</si>
  <si>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</si>
  <si>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</si>
  <si>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</si>
  <si>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</si>
  <si>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</si>
  <si>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</si>
  <si>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</si>
  <si>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</si>
  <si>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</si>
  <si>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</si>
  <si>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</si>
  <si>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</si>
  <si>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</si>
  <si>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</si>
  <si>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</si>
  <si>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</si>
  <si>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</si>
  <si>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</si>
  <si>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</si>
  <si>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</si>
  <si>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</si>
  <si>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</si>
  <si>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</si>
  <si>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</si>
  <si>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</si>
  <si>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</si>
  <si>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</si>
  <si>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</si>
  <si>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</si>
  <si>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</si>
  <si>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</si>
  <si>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</si>
  <si>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</si>
  <si>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</si>
  <si>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</si>
  <si>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</si>
  <si>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</si>
  <si>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</si>
  <si>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</si>
  <si>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</si>
  <si>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</si>
  <si>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</si>
  <si>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</si>
  <si>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</si>
  <si>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</si>
  <si>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</si>
  <si>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</si>
  <si>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</si>
  <si>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</si>
  <si>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</si>
  <si>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</si>
  <si>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</si>
  <si>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</si>
  <si>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</si>
  <si>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</si>
  <si>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</si>
  <si>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</si>
  <si>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</si>
  <si>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</si>
  <si>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</si>
  <si>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</si>
  <si>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</si>
  <si>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</si>
  <si>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</si>
  <si>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</si>
  <si>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</si>
  <si>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</si>
  <si>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</si>
  <si>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</si>
  <si>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</si>
  <si>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</si>
  <si>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</si>
  <si>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</si>
  <si>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</si>
  <si>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</si>
  <si>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</si>
  <si>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</si>
  <si>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</si>
  <si>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</si>
  <si>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</si>
  <si>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</si>
  <si>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</si>
  <si>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</si>
  <si>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</si>
  <si>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</si>
  <si>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</si>
  <si>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</si>
  <si>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</si>
  <si>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</si>
  <si>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</si>
  <si>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</si>
  <si>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</si>
  <si>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</si>
  <si>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</si>
  <si>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</si>
  <si>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</si>
  <si>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</si>
  <si>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</si>
  <si>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</si>
  <si>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</si>
  <si>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</si>
  <si>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</si>
  <si>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</si>
  <si>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</si>
  <si>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</si>
  <si>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</si>
  <si>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</si>
  <si>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</si>
  <si>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</si>
  <si>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</si>
  <si>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</si>
  <si>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</si>
  <si>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</si>
  <si>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</si>
  <si>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</si>
  <si>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</si>
  <si>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</si>
  <si>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</si>
  <si>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</si>
  <si>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</si>
  <si>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</si>
  <si>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</si>
  <si>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</si>
  <si>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</si>
  <si>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</si>
  <si>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</si>
  <si>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</si>
  <si>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</si>
  <si>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</si>
  <si>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</si>
  <si>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</si>
  <si>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</si>
  <si>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</si>
  <si>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</si>
  <si>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</si>
  <si>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</si>
  <si>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</si>
  <si>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</si>
  <si>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</si>
  <si>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</si>
  <si>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</si>
  <si>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</si>
  <si>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</si>
  <si>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</si>
  <si>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</si>
  <si>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</si>
  <si>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</si>
  <si>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</si>
  <si>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</si>
  <si>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</si>
  <si>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</si>
  <si>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</si>
  <si>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</si>
  <si>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</si>
  <si>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</si>
  <si>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</si>
  <si>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</si>
  <si>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</si>
  <si>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</si>
  <si>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</si>
  <si>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</si>
  <si>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</si>
  <si>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</si>
  <si>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</si>
  <si>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</si>
  <si>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</si>
  <si>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</si>
  <si>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</si>
  <si>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</si>
  <si>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</si>
  <si>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</si>
  <si>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</si>
  <si>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</si>
  <si>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</si>
  <si>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</si>
  <si>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</si>
  <si>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</si>
  <si>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</si>
  <si>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</si>
  <si>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</si>
  <si>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</si>
  <si>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</si>
  <si>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</si>
  <si>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</si>
  <si>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</si>
  <si>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</si>
  <si>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</si>
  <si>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</si>
  <si>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</si>
  <si>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</si>
  <si>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</si>
  <si>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</si>
  <si>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</si>
  <si>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</si>
  <si>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</si>
  <si>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</si>
  <si>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</si>
  <si>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</si>
  <si>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</si>
  <si>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</si>
  <si>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</si>
  <si>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</si>
  <si>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</si>
  <si>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</si>
  <si>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</si>
  <si>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</si>
  <si>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</si>
  <si>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</si>
  <si>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</si>
  <si>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</si>
  <si>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</si>
  <si>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</si>
  <si>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</si>
  <si>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</si>
  <si>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</si>
  <si>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</si>
  <si>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</si>
  <si>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</si>
  <si>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</si>
  <si>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</si>
  <si>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</si>
  <si>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</si>
  <si>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</si>
  <si>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</si>
  <si>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</si>
  <si>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</si>
  <si>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</si>
  <si>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</si>
  <si>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</si>
  <si>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</si>
  <si>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</si>
  <si>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</si>
  <si>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</si>
  <si>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</si>
  <si>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</si>
  <si>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</si>
  <si>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</si>
  <si>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</si>
  <si>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</si>
  <si>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</si>
  <si>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</si>
  <si>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</si>
  <si>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</si>
  <si>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</si>
  <si>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</si>
  <si>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</si>
  <si>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</si>
  <si>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</si>
  <si>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</si>
  <si>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</si>
  <si>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</si>
  <si>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</si>
  <si>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</si>
  <si>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</si>
  <si>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</si>
  <si>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</si>
  <si>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</si>
  <si>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</si>
  <si>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</si>
  <si>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</si>
  <si>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</si>
  <si>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</si>
  <si>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</si>
  <si>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</si>
  <si>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</si>
  <si>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</si>
  <si>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</si>
  <si>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</si>
  <si>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</si>
  <si>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</si>
  <si>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</si>
  <si>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</si>
  <si>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</si>
  <si>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</si>
  <si>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</si>
  <si>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</si>
  <si>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</si>
  <si>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</si>
  <si>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</si>
  <si>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</si>
  <si>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</si>
  <si>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</si>
  <si>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</si>
  <si>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</si>
  <si>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</si>
  <si>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</si>
  <si>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</si>
  <si>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</si>
  <si>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</si>
  <si>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</si>
  <si>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</si>
  <si>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</si>
  <si>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</si>
  <si>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</si>
  <si>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</si>
  <si>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</si>
  <si>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</si>
  <si>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</si>
  <si>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</si>
  <si>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</si>
  <si>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</si>
  <si>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</si>
  <si>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</si>
  <si>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</si>
  <si>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</si>
  <si>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</si>
  <si>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</si>
  <si>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</si>
  <si>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</si>
  <si>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</si>
  <si>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</si>
  <si>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</si>
  <si>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</si>
  <si>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</si>
  <si>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</si>
  <si>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</si>
  <si>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</si>
  <si>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</si>
  <si>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</si>
  <si>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</si>
  <si>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</si>
  <si>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</si>
  <si>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</si>
  <si>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</si>
  <si>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</si>
  <si>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</si>
  <si>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</si>
  <si>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</si>
  <si>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</si>
  <si>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</si>
  <si>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</si>
  <si>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</si>
  <si>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</si>
  <si>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</si>
  <si>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</si>
  <si>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</si>
  <si>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</si>
  <si>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</si>
  <si>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</si>
  <si>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</si>
  <si>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</si>
  <si>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</si>
  <si>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</si>
  <si>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</si>
  <si>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</si>
  <si>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</si>
  <si>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</si>
  <si>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</si>
  <si>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</si>
  <si>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</si>
  <si>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</si>
  <si>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</si>
  <si>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</si>
  <si>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</si>
  <si>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</si>
  <si>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</si>
  <si>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</si>
  <si>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</si>
  <si>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</si>
  <si>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</si>
  <si>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</si>
  <si>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</si>
  <si>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</si>
  <si>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</si>
  <si>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</si>
  <si>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</si>
  <si>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</si>
  <si>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</si>
  <si>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</si>
  <si>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</si>
  <si>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</si>
  <si>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</si>
  <si>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</si>
  <si>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</si>
  <si>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</si>
  <si>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</si>
  <si>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</si>
  <si>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</si>
  <si>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</si>
  <si>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</si>
  <si>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</si>
  <si>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</si>
  <si>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</si>
  <si>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</si>
  <si>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</si>
  <si>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</si>
  <si>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</si>
  <si>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</si>
  <si>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</si>
  <si>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</si>
  <si>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</si>
  <si>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</si>
  <si>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</si>
  <si>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</si>
  <si>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</si>
  <si>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</si>
  <si>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</si>
  <si>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</si>
  <si>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</si>
  <si>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</si>
  <si>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</si>
  <si>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</si>
  <si>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</si>
  <si>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</si>
  <si>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</si>
  <si>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</si>
  <si>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</si>
  <si>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</si>
  <si>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</si>
  <si>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</si>
  <si>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</si>
  <si>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</si>
  <si>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</si>
  <si>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</si>
  <si>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</si>
  <si>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</si>
  <si>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</si>
  <si>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</si>
  <si>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</si>
  <si>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</si>
  <si>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</si>
  <si>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</si>
  <si>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</si>
  <si>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</si>
  <si>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</si>
  <si>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</si>
  <si>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</si>
  <si>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</si>
  <si>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</si>
  <si>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</si>
  <si>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</si>
  <si>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</si>
  <si>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</si>
  <si>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</si>
  <si>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</si>
  <si>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</si>
  <si>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</si>
  <si>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</si>
  <si>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</si>
  <si>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</si>
  <si>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</si>
  <si>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</si>
  <si>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</si>
  <si>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</si>
  <si>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</si>
  <si>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</si>
  <si>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</si>
  <si>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</si>
  <si>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</si>
  <si>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</si>
  <si>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</si>
  <si>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</si>
  <si>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</si>
  <si>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</si>
  <si>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</si>
  <si>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</si>
  <si>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</si>
  <si>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</si>
  <si>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</si>
  <si>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</si>
  <si>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</si>
  <si>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</si>
  <si>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</si>
  <si>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</si>
  <si>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</si>
  <si>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</si>
  <si>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</si>
  <si>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</si>
  <si>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</si>
  <si>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</si>
  <si>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</si>
  <si>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</si>
  <si>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</si>
  <si>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</si>
  <si>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</si>
  <si>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</si>
  <si>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</si>
  <si>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</si>
  <si>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</si>
  <si>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</si>
  <si>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</si>
  <si>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</si>
  <si>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</si>
  <si>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</si>
  <si>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</si>
  <si>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</si>
  <si>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</si>
  <si>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</si>
  <si>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</si>
  <si>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</si>
  <si>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</si>
  <si>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</si>
  <si>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</si>
  <si>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</si>
  <si>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</si>
  <si>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</si>
  <si>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</si>
  <si>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</si>
  <si>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</si>
  <si>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</si>
  <si>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</si>
  <si>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</si>
  <si>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</si>
  <si>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</si>
  <si>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</si>
  <si>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</si>
  <si>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</si>
  <si>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</si>
  <si>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</si>
  <si>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</si>
  <si>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</si>
  <si>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</si>
  <si>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</si>
  <si>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</si>
  <si>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</si>
  <si>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</si>
  <si>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</si>
  <si>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</si>
  <si>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</si>
  <si>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</si>
  <si>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</si>
  <si>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</si>
  <si>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</si>
  <si>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</si>
  <si>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</si>
  <si>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</si>
  <si>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</si>
  <si>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</si>
  <si>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</si>
  <si>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</si>
  <si>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</si>
  <si>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</si>
  <si>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</si>
  <si>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</si>
  <si>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</si>
  <si>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</si>
  <si>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</si>
  <si>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</si>
  <si>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</si>
  <si>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</si>
  <si>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</si>
  <si>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</si>
  <si>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</si>
  <si>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</si>
  <si>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</si>
  <si>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</si>
  <si>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</si>
  <si>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</si>
  <si>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</si>
  <si>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</si>
  <si>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</si>
  <si>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</si>
  <si>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</si>
  <si>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</si>
  <si>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</si>
  <si>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</si>
  <si>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</si>
  <si>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</si>
  <si>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</si>
  <si>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</si>
  <si>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</si>
  <si>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</si>
  <si>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</si>
  <si>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</si>
  <si>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</si>
  <si>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</si>
  <si>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</si>
  <si>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</si>
  <si>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</si>
  <si>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</si>
  <si>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</si>
  <si>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</si>
  <si>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</si>
  <si>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</si>
  <si>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</si>
  <si>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</si>
  <si>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</si>
  <si>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</si>
  <si>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</si>
  <si>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</si>
  <si>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</si>
  <si>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</si>
  <si>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</si>
  <si>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</si>
  <si>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</si>
  <si>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</si>
  <si>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</si>
  <si>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</si>
  <si>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</si>
  <si>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</si>
  <si>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</si>
  <si>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</si>
  <si>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</si>
  <si>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</si>
  <si>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</si>
  <si>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</si>
  <si>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</si>
  <si>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</si>
  <si>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</si>
  <si>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</si>
  <si>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</si>
  <si>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</si>
  <si>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</si>
  <si>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</si>
  <si>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</si>
  <si>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</si>
  <si>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</si>
  <si>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</si>
  <si>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</si>
  <si>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</si>
  <si>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</si>
  <si>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</si>
  <si>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</si>
  <si>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</si>
  <si>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</si>
  <si>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</si>
  <si>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</si>
  <si>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</si>
  <si>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</si>
  <si>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</si>
  <si>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</si>
  <si>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</si>
  <si>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</si>
  <si>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</si>
  <si>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</si>
  <si>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</si>
  <si>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</si>
  <si>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</si>
  <si>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</si>
  <si>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</si>
  <si>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</si>
  <si>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</si>
  <si>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</si>
  <si>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</si>
  <si>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</si>
  <si>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</si>
  <si>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</si>
  <si>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</si>
  <si>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</si>
  <si>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</si>
  <si>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</si>
  <si>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</si>
  <si>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</si>
  <si>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</si>
  <si>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</si>
  <si>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</si>
  <si>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</si>
  <si>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</si>
  <si>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</si>
  <si>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</si>
  <si>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</si>
  <si>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</si>
  <si>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</si>
  <si>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</si>
  <si>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</si>
  <si>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</si>
  <si>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</si>
  <si>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</si>
  <si>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</si>
  <si>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</si>
  <si>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</si>
  <si>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</si>
  <si>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</si>
  <si>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</si>
  <si>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</si>
  <si>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</si>
  <si>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</si>
  <si>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</si>
  <si>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</si>
  <si>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</si>
  <si>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</si>
  <si>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</si>
  <si>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</si>
  <si>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</si>
  <si>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</si>
  <si>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</si>
  <si>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</si>
  <si>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</si>
  <si>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</si>
  <si>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</si>
  <si>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</si>
  <si>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</si>
  <si>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</si>
  <si>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</si>
  <si>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</si>
  <si>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</si>
  <si>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</si>
  <si>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</si>
  <si>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</si>
  <si>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</si>
  <si>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</si>
  <si>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</si>
  <si>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</si>
  <si>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</si>
  <si>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</si>
  <si>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</si>
  <si>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</si>
  <si>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</si>
  <si>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</si>
  <si>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</si>
  <si>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</si>
  <si>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</si>
  <si>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</si>
  <si>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</si>
  <si>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</si>
  <si>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</si>
  <si>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</si>
  <si>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</si>
  <si>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</si>
  <si>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</si>
  <si>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</si>
  <si>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</si>
  <si>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</si>
  <si>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</si>
  <si>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</si>
  <si>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</si>
  <si>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</si>
  <si>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</si>
  <si>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</si>
  <si>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</si>
  <si>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</si>
  <si>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</si>
  <si>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</si>
  <si>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</si>
  <si>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</si>
  <si>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</si>
  <si>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</si>
  <si>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</si>
  <si>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</si>
  <si>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</si>
  <si>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</si>
  <si>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</si>
  <si>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</si>
  <si>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</si>
  <si>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</si>
  <si>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</si>
  <si>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</si>
  <si>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</si>
  <si>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</si>
  <si>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</si>
  <si>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</si>
  <si>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</si>
  <si>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</si>
  <si>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</si>
  <si>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</si>
  <si>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</si>
  <si>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</si>
  <si>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</si>
  <si>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</si>
  <si>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</si>
  <si>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</si>
  <si>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</si>
  <si>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</si>
  <si>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</si>
  <si>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</si>
  <si>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</si>
  <si>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</si>
  <si>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</si>
  <si>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</si>
  <si>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</si>
  <si>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</si>
  <si>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</si>
  <si>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</si>
  <si>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</si>
  <si>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</si>
  <si>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</si>
  <si>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</si>
  <si>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</si>
  <si>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</si>
  <si>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</si>
  <si>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</si>
  <si>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</si>
  <si>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</si>
  <si>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</si>
  <si>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</si>
  <si>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</si>
  <si>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</si>
  <si>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</si>
  <si>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</si>
  <si>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</si>
  <si>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</si>
  <si>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</si>
  <si>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</si>
  <si>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</si>
  <si>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</si>
  <si>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</si>
  <si>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</si>
  <si>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</si>
  <si>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</si>
  <si>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</si>
  <si>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</si>
  <si>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</si>
  <si>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</si>
  <si>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</si>
  <si>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</si>
  <si>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</si>
  <si>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</si>
  <si>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</si>
  <si>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</si>
  <si>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</si>
  <si>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</si>
  <si>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</si>
  <si>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</si>
  <si>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</si>
  <si>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</si>
  <si>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</si>
  <si>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</si>
  <si>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</si>
  <si>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</si>
  <si>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</si>
  <si>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</si>
  <si>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</si>
  <si>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</si>
  <si>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</si>
  <si>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</si>
  <si>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</si>
  <si>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</si>
  <si>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</si>
  <si>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</si>
  <si>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</si>
  <si>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</si>
  <si>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</si>
  <si>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</si>
  <si>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</si>
  <si>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</si>
  <si>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</si>
  <si>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</si>
  <si>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</si>
  <si>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</si>
  <si>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</si>
  <si>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</si>
  <si>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</si>
  <si>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</si>
  <si>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</si>
  <si>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</si>
  <si>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</si>
  <si>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</si>
  <si>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</si>
  <si>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</si>
  <si>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</si>
  <si>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</si>
  <si>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</si>
  <si>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</si>
  <si>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</si>
  <si>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</si>
  <si>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</si>
  <si>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</si>
  <si>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</si>
  <si>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</si>
  <si>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</si>
  <si>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</si>
  <si>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</si>
  <si>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</si>
  <si>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</si>
  <si>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</si>
  <si>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</si>
  <si>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</si>
  <si>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</si>
  <si>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</si>
  <si>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</si>
  <si>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</si>
  <si>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</si>
  <si>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</si>
  <si>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</si>
  <si>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</si>
  <si>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</si>
  <si>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</si>
  <si>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</si>
  <si>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</si>
  <si>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</si>
  <si>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</si>
  <si>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</si>
  <si>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</si>
  <si>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</si>
  <si>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</si>
  <si>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</si>
  <si>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</si>
  <si>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</si>
  <si>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</si>
  <si>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</si>
  <si>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</si>
  <si>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</si>
  <si>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</si>
  <si>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</si>
  <si>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</si>
  <si>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</si>
  <si>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</si>
  <si>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</si>
  <si>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</si>
  <si>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</si>
  <si>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</si>
  <si>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</si>
  <si>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</si>
  <si>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</si>
  <si>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</si>
  <si>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</si>
  <si>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</si>
  <si>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</si>
  <si>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</si>
  <si>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</si>
  <si>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</si>
  <si>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</si>
  <si>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</si>
  <si>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</si>
  <si>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</si>
  <si>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</si>
  <si>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</si>
  <si>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</si>
  <si>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</si>
  <si>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</si>
  <si>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</si>
  <si>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</si>
  <si>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</si>
  <si>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</si>
  <si>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</si>
  <si>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</si>
  <si>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</si>
  <si>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</si>
  <si>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</si>
  <si>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</si>
  <si>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</si>
  <si>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</si>
  <si>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</si>
  <si>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</si>
  <si>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</si>
  <si>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</si>
  <si>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</si>
  <si>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</si>
  <si>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</si>
  <si>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</si>
  <si>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</si>
  <si>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</si>
  <si>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</si>
  <si>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</si>
  <si>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</si>
  <si>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</si>
  <si>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</si>
  <si>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</si>
  <si>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</si>
  <si>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</si>
  <si>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</si>
  <si>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</si>
  <si>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</si>
  <si>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</si>
  <si>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</si>
  <si>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</si>
  <si>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</si>
  <si>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</si>
  <si>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</si>
  <si>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</si>
  <si>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</si>
  <si>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</si>
  <si>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</si>
  <si>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</si>
  <si>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</si>
  <si>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</si>
  <si>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</si>
  <si>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</si>
  <si>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</si>
  <si>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</si>
  <si>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</si>
  <si>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</si>
  <si>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</si>
  <si>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</si>
  <si>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</si>
  <si>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</si>
  <si>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</si>
  <si>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</si>
  <si>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</si>
  <si>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</si>
  <si>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</si>
  <si>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</si>
  <si>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</si>
  <si>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</si>
  <si>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</si>
  <si>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</si>
  <si>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</si>
  <si>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</si>
  <si>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</si>
  <si>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</si>
  <si>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</si>
  <si>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</si>
  <si>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</si>
  <si>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</si>
  <si>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</si>
  <si>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</si>
  <si>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</si>
  <si>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</si>
  <si>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</si>
  <si>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</si>
  <si>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</si>
  <si>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</si>
  <si>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</si>
  <si>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</si>
  <si>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</si>
  <si>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</si>
  <si>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</si>
  <si>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</si>
  <si>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</si>
  <si>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</si>
  <si>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</si>
  <si>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</si>
  <si>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</si>
  <si>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</si>
  <si>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</si>
  <si>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</si>
  <si>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</si>
  <si>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</si>
  <si>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</si>
  <si>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</si>
  <si>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</si>
  <si>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</si>
  <si>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</si>
  <si>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</si>
  <si>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</si>
  <si>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</si>
  <si>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</si>
  <si>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</si>
  <si>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</si>
  <si>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</si>
  <si>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</si>
  <si>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</si>
  <si>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</si>
  <si>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</si>
  <si>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</si>
  <si>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</si>
  <si>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</si>
  <si>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</si>
  <si>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</si>
  <si>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</si>
  <si>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</si>
  <si>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</si>
  <si>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</si>
  <si>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</si>
  <si>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</si>
  <si>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</si>
  <si>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</si>
  <si>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</si>
  <si>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</si>
  <si>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</si>
  <si>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</si>
  <si>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</si>
  <si>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</si>
  <si>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</si>
  <si>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</si>
  <si>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</si>
  <si>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</si>
  <si>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</si>
  <si>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</si>
  <si>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</si>
  <si>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</si>
  <si>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</si>
  <si>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</si>
  <si>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</si>
  <si>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</si>
  <si>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</si>
  <si>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</si>
  <si>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</si>
  <si>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</si>
  <si>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</si>
  <si>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</si>
  <si>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</si>
  <si>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</si>
  <si>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</si>
  <si>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</si>
  <si>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</si>
  <si>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</si>
  <si>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</si>
  <si>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</si>
  <si>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</si>
  <si>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</si>
  <si>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</si>
  <si>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</si>
  <si>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</si>
  <si>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</si>
  <si>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</si>
  <si>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</si>
  <si>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</si>
  <si>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</si>
  <si>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</si>
  <si>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</si>
  <si>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</si>
  <si>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</si>
  <si>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</si>
  <si>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</si>
  <si>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</si>
  <si>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</si>
  <si>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</si>
  <si>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</si>
  <si>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</si>
  <si>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</si>
  <si>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</si>
  <si>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</si>
  <si>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</si>
  <si>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</si>
  <si>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</si>
  <si>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</si>
  <si>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</si>
  <si>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</si>
  <si>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</si>
  <si>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</si>
  <si>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</si>
  <si>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</si>
  <si>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</si>
  <si>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</si>
  <si>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</si>
  <si>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</si>
  <si>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</si>
  <si>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</si>
  <si>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</si>
  <si>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</si>
  <si>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</si>
  <si>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</si>
  <si>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</si>
  <si>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</si>
  <si>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</si>
  <si>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</si>
  <si>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</si>
  <si>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</si>
  <si>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</si>
  <si>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</si>
  <si>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</si>
  <si>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</si>
  <si>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</si>
  <si>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</si>
  <si>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</si>
  <si>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</si>
  <si>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</si>
  <si>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</si>
  <si>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</si>
  <si>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</si>
  <si>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</si>
  <si>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</si>
  <si>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</si>
  <si>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</si>
  <si>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</si>
  <si>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</si>
  <si>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</si>
  <si>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</si>
  <si>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</si>
  <si>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</si>
  <si>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</si>
  <si>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</si>
  <si>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</si>
  <si>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</si>
  <si>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</si>
  <si>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</si>
  <si>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</si>
  <si>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</si>
  <si>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</si>
  <si>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</si>
  <si>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</si>
  <si>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</si>
  <si>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</si>
  <si>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</si>
  <si>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</si>
  <si>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</si>
  <si>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</si>
  <si>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</si>
  <si>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</si>
  <si>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</si>
  <si>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</si>
  <si>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</si>
  <si>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</si>
  <si>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</si>
  <si>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</si>
  <si>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</si>
  <si>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</si>
  <si>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</si>
  <si>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</si>
  <si>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</si>
  <si>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</si>
  <si>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</si>
  <si>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</si>
  <si>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</si>
  <si>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</si>
  <si>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</si>
  <si>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</si>
  <si>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</si>
  <si>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</si>
  <si>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</si>
  <si>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</si>
  <si>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</si>
  <si>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</si>
  <si>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</si>
  <si>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</si>
  <si>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</si>
  <si>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</si>
  <si>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</si>
  <si>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</si>
  <si>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</si>
  <si>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</si>
  <si>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</si>
  <si>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</si>
  <si>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</si>
  <si>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</si>
  <si>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</si>
  <si>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</si>
  <si>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</si>
  <si>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</si>
  <si>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</si>
  <si>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</si>
  <si>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</si>
  <si>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</si>
  <si>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</si>
  <si>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</si>
  <si>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</si>
  <si>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</si>
  <si>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</si>
  <si>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</si>
  <si>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</si>
  <si>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</si>
  <si>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</si>
  <si>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</si>
  <si>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</si>
  <si>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</si>
  <si>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</si>
  <si>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</si>
  <si>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</si>
  <si>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</si>
  <si>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</si>
  <si>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</si>
  <si>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</si>
  <si>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</si>
  <si>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</si>
  <si>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</si>
  <si>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</si>
  <si>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</si>
  <si>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</si>
  <si>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</si>
  <si>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</si>
  <si>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</si>
  <si>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</si>
  <si>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</si>
  <si>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</si>
  <si>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</si>
  <si>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</si>
  <si>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</si>
  <si>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</si>
  <si>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</si>
  <si>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</si>
  <si>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</si>
  <si>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</si>
  <si>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</si>
  <si>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</si>
  <si>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</si>
  <si>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</si>
  <si>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</si>
  <si>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</si>
  <si>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</si>
  <si>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</si>
  <si>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</si>
  <si>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</si>
  <si>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</si>
  <si>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</si>
  <si>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</si>
  <si>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</si>
  <si>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</si>
  <si>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</si>
  <si>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</si>
  <si>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</si>
  <si>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</si>
  <si>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</si>
  <si>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</si>
  <si>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</si>
  <si>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</si>
  <si>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</si>
  <si>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</si>
  <si>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</si>
  <si>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</si>
  <si>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</si>
  <si>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</si>
  <si>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</si>
  <si>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</si>
  <si>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</si>
  <si>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</si>
  <si>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</si>
  <si>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</si>
  <si>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</si>
  <si>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</si>
  <si>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</si>
  <si>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</si>
  <si>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</si>
  <si>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</si>
  <si>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</si>
  <si>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</si>
  <si>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</si>
  <si>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</si>
  <si>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</si>
  <si>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</si>
  <si>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</si>
  <si>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</si>
  <si>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</si>
  <si>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</si>
  <si>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</si>
  <si>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</si>
  <si>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</si>
  <si>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</si>
  <si>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</si>
  <si>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</si>
  <si>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</si>
  <si>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</si>
  <si>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</si>
  <si>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</si>
  <si>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</si>
  <si>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</si>
  <si>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</si>
  <si>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</si>
  <si>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</si>
  <si>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</si>
  <si>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</si>
  <si>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</si>
  <si>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</si>
  <si>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</si>
  <si>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</si>
  <si>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</si>
  <si>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</si>
  <si>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</si>
  <si>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</si>
  <si>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</si>
  <si>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</si>
  <si>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</si>
  <si>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</si>
  <si>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</si>
  <si>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</si>
  <si>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</si>
  <si>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</si>
  <si>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</si>
  <si>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</si>
  <si>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</si>
  <si>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</si>
  <si>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</si>
  <si>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</si>
  <si>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</si>
  <si>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</si>
  <si>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</si>
  <si>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</si>
  <si>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</si>
  <si>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</si>
  <si>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</si>
  <si>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</si>
  <si>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</si>
  <si>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</si>
  <si>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</si>
  <si>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</si>
  <si>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</si>
  <si>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</si>
  <si>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</si>
  <si>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</si>
  <si>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</si>
  <si>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</si>
  <si>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</si>
  <si>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</si>
  <si>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</si>
  <si>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</si>
  <si>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</si>
  <si>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</si>
  <si>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</si>
  <si>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</si>
  <si>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</si>
  <si>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</si>
  <si>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</si>
  <si>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</si>
  <si>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</si>
  <si>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</si>
  <si>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</si>
  <si>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</si>
  <si>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</si>
  <si>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</si>
  <si>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</si>
  <si>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</si>
  <si>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</si>
  <si>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</si>
  <si>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</si>
  <si>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</si>
  <si>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</si>
  <si>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</si>
  <si>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</si>
  <si>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</si>
  <si>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</si>
  <si>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</si>
  <si>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</si>
  <si>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</si>
  <si>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</si>
  <si>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</si>
  <si>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</si>
  <si>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</si>
  <si>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</si>
  <si>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</si>
  <si>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</si>
  <si>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</si>
  <si>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</si>
  <si>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</si>
  <si>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</si>
  <si>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</si>
  <si>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</si>
  <si>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</si>
  <si>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</si>
  <si>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</si>
  <si>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</si>
  <si>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</si>
  <si>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</si>
  <si>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</si>
  <si>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</si>
  <si>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</si>
  <si>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</si>
  <si>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</si>
  <si>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</si>
  <si>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</si>
  <si>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</si>
  <si>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</si>
  <si>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</si>
  <si>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</si>
  <si>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</si>
  <si>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</si>
  <si>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</si>
  <si>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</si>
  <si>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</si>
  <si>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</si>
  <si>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</si>
  <si>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</si>
  <si>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</si>
  <si>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</si>
  <si>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</si>
  <si>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</si>
  <si>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</si>
  <si>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</si>
  <si>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</si>
  <si>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</si>
  <si>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</si>
  <si>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</si>
  <si>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</si>
  <si>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</si>
  <si>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</si>
  <si>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</si>
  <si>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</si>
  <si>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</si>
  <si>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</si>
  <si>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</si>
  <si>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</si>
  <si>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</si>
  <si>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</si>
  <si>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</si>
  <si>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</si>
  <si>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</si>
  <si>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</si>
  <si>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</si>
  <si>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</si>
  <si>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</si>
  <si>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</si>
  <si>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</si>
  <si>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</si>
  <si>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</si>
  <si>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</si>
  <si>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</si>
  <si>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</si>
  <si>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</si>
  <si>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</si>
  <si>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</si>
  <si>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</si>
  <si>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</si>
  <si>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</si>
  <si>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</si>
  <si>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</si>
  <si>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</si>
  <si>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</si>
  <si>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</si>
  <si>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</si>
  <si>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</si>
  <si>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</si>
  <si>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</si>
  <si>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</si>
  <si>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</si>
  <si>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</si>
  <si>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</si>
  <si>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</si>
  <si>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</si>
  <si>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</si>
  <si>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</si>
  <si>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</si>
  <si>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</si>
  <si>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</si>
  <si>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</si>
  <si>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</si>
  <si>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</si>
  <si>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</si>
  <si>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</si>
  <si>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</si>
  <si>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</si>
  <si>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</si>
  <si>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</si>
  <si>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</si>
  <si>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</si>
  <si>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</si>
  <si>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</si>
  <si>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</si>
  <si>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</si>
  <si>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</si>
  <si>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</si>
  <si>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</si>
  <si>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</si>
  <si>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</si>
  <si>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</si>
  <si>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</si>
  <si>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</si>
  <si>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</si>
  <si>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</si>
  <si>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</si>
  <si>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</si>
  <si>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</si>
  <si>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</si>
  <si>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</si>
  <si>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</si>
  <si>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</si>
  <si>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</si>
  <si>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</si>
  <si>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</si>
  <si>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</si>
  <si>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</si>
  <si>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</si>
  <si>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</si>
  <si>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</si>
  <si>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</si>
  <si>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</si>
  <si>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</si>
  <si>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</si>
  <si>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</si>
  <si>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</si>
  <si>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</si>
  <si>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</si>
  <si>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</si>
  <si>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</si>
  <si>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</si>
  <si>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</si>
  <si>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</si>
  <si>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</si>
  <si>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</si>
  <si>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</si>
  <si>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</si>
  <si>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</si>
  <si>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</si>
  <si>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</si>
  <si>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</si>
  <si>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</si>
  <si>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</si>
  <si>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</si>
  <si>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</si>
  <si>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</si>
  <si>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</si>
  <si>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</si>
  <si>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</si>
  <si>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</si>
  <si>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</si>
  <si>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</si>
  <si>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</si>
  <si>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</si>
  <si>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</si>
  <si>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</si>
  <si>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</si>
  <si>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</si>
  <si>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</si>
  <si>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</si>
  <si>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</si>
  <si>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</si>
  <si>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</si>
  <si>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</si>
  <si>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</si>
  <si>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</si>
  <si>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</si>
  <si>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</si>
  <si>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</si>
  <si>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</si>
  <si>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</si>
  <si>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</si>
  <si>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</si>
  <si>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</si>
  <si>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</si>
  <si>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</si>
  <si>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</si>
  <si>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</si>
  <si>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</si>
  <si>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</si>
  <si>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</si>
  <si>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</si>
  <si>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</si>
  <si>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</si>
  <si>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</si>
  <si>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</si>
  <si>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</si>
  <si>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</si>
  <si>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</si>
  <si>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</si>
  <si>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</si>
  <si>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</si>
  <si>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</si>
  <si>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</si>
  <si>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</si>
  <si>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</si>
  <si>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</si>
  <si>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</si>
  <si>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</si>
  <si>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</si>
  <si>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</si>
  <si>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</si>
  <si>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</si>
  <si>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</si>
  <si>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</si>
  <si>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</si>
  <si>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</si>
  <si>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</si>
  <si>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</si>
  <si>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</si>
  <si>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</si>
  <si>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</si>
  <si>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</si>
  <si>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</si>
  <si>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</si>
  <si>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</si>
  <si>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</si>
  <si>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</si>
  <si>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</si>
  <si>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</si>
  <si>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</si>
  <si>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</si>
  <si>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</si>
  <si>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</si>
  <si>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</si>
  <si>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</si>
  <si>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</si>
  <si>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</si>
  <si>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</si>
  <si>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</si>
  <si>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</si>
  <si>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</si>
  <si>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</si>
  <si>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</si>
  <si>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</si>
  <si>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</si>
  <si>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</si>
  <si>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</si>
  <si>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</si>
  <si>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</si>
  <si>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</si>
  <si>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</si>
  <si>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</si>
  <si>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</si>
  <si>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</si>
  <si>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</si>
  <si>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</si>
  <si>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</si>
  <si>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</si>
  <si>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</si>
  <si>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</si>
  <si>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</si>
  <si>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</si>
  <si>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</si>
  <si>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</si>
  <si>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</si>
  <si>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</si>
  <si>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</si>
  <si>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</si>
  <si>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</si>
  <si>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</si>
  <si>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</si>
  <si>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</si>
  <si>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</si>
  <si>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</si>
  <si>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</si>
  <si>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</si>
  <si>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</si>
  <si>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</si>
  <si>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</si>
  <si>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</si>
  <si>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</si>
  <si>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</si>
  <si>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</si>
  <si>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</si>
  <si>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</si>
  <si>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</si>
  <si>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</si>
  <si>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</si>
  <si>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</si>
  <si>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</si>
  <si>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</si>
  <si>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</si>
  <si>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</si>
  <si>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</si>
  <si>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</si>
  <si>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</si>
  <si>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</si>
  <si>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</si>
  <si>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</si>
  <si>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</si>
  <si>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</si>
  <si>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</si>
  <si>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</si>
  <si>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</si>
  <si>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</si>
  <si>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</si>
  <si>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</si>
  <si>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</si>
  <si>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</si>
  <si>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</si>
  <si>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</si>
  <si>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</si>
  <si>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</si>
  <si>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</si>
  <si>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</si>
  <si>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</si>
  <si>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</si>
  <si>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</si>
  <si>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</si>
  <si>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</si>
  <si>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</si>
  <si>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</si>
  <si>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</si>
  <si>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</si>
  <si>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</si>
  <si>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</si>
  <si>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</si>
  <si>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</si>
  <si>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</si>
  <si>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</si>
  <si>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</si>
  <si>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</si>
  <si>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</si>
  <si>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</si>
  <si>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</si>
  <si>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</si>
  <si>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</si>
  <si>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</si>
  <si>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</si>
  <si>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</si>
  <si>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</si>
  <si>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</si>
  <si>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</si>
  <si>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</si>
  <si>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</si>
  <si>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</si>
  <si>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</si>
  <si>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</si>
  <si>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</si>
  <si>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</si>
  <si>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</si>
  <si>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</si>
  <si>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</si>
  <si>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</si>
  <si>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</si>
  <si>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</si>
  <si>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</si>
  <si>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</si>
  <si>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</si>
  <si>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</si>
  <si>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</si>
  <si>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</si>
  <si>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</si>
  <si>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</si>
  <si>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</si>
  <si>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</si>
  <si>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</si>
  <si>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</si>
  <si>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</si>
  <si>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</si>
  <si>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</si>
  <si>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</si>
  <si>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</si>
  <si>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</si>
  <si>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</si>
  <si>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</si>
  <si>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</si>
  <si>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</si>
  <si>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</si>
  <si>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</si>
  <si>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</si>
  <si>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</si>
  <si>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</si>
  <si>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</si>
  <si>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</si>
  <si>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</si>
  <si>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</si>
  <si>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</si>
  <si>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</si>
  <si>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</si>
  <si>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</si>
  <si>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</si>
  <si>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</si>
  <si>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</si>
  <si>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</si>
  <si>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</si>
  <si>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</si>
  <si>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</si>
  <si>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</si>
  <si>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</si>
  <si>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</si>
  <si>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</si>
  <si>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</si>
  <si>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</si>
  <si>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</si>
  <si>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</si>
  <si>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</si>
  <si>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</si>
  <si>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</si>
  <si>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</si>
  <si>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</si>
  <si>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</si>
  <si>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</si>
  <si>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</si>
  <si>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</si>
  <si>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</si>
  <si>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</si>
  <si>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</si>
  <si>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</si>
  <si>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</si>
  <si>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</si>
  <si>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</si>
  <si>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</si>
  <si>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</si>
  <si>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</si>
  <si>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</si>
  <si>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</si>
  <si>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</si>
  <si>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</si>
  <si>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</si>
  <si>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</si>
  <si>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</si>
  <si>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</si>
  <si>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</si>
  <si>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</si>
  <si>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</si>
  <si>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</si>
  <si>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</si>
  <si>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</si>
  <si>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</si>
  <si>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</si>
  <si>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</si>
  <si>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</si>
  <si>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</si>
  <si>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</si>
  <si>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</si>
  <si>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</si>
  <si>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</si>
  <si>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</si>
  <si>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</si>
  <si>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</si>
  <si>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</si>
  <si>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</si>
  <si>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</si>
  <si>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</si>
  <si>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</si>
  <si>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</si>
  <si>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</si>
  <si>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</si>
  <si>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</si>
  <si>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</si>
  <si>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</si>
  <si>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</si>
  <si>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</si>
  <si>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</si>
  <si>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</si>
  <si>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</si>
  <si>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</si>
  <si>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</si>
  <si>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</si>
  <si>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</si>
  <si>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</si>
  <si>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</si>
  <si>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</si>
  <si>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</si>
  <si>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</si>
  <si>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</si>
  <si>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</si>
  <si>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</si>
  <si>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</si>
  <si>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</si>
  <si>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</si>
  <si>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</si>
  <si>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</si>
  <si>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</si>
  <si>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</si>
  <si>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</si>
  <si>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</si>
  <si>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</si>
  <si>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</si>
  <si>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</si>
  <si>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</si>
  <si>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</si>
  <si>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</si>
  <si>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</si>
  <si>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</si>
  <si>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</si>
  <si>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</si>
  <si>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</si>
  <si>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</si>
  <si>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</si>
  <si>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</si>
  <si>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</si>
  <si>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</si>
  <si>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</si>
  <si>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</si>
  <si>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</si>
  <si>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</si>
  <si>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</si>
  <si>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</si>
  <si>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</si>
  <si>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</si>
  <si>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</si>
  <si>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</si>
  <si>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</si>
  <si>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</si>
  <si>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</si>
  <si>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</si>
  <si>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</si>
  <si>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</si>
  <si>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</si>
  <si>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</si>
  <si>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</si>
  <si>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</si>
  <si>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</si>
  <si>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</si>
  <si>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</si>
  <si>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</si>
  <si>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</si>
  <si>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</si>
  <si>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</si>
  <si>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</si>
  <si>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</si>
  <si>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</si>
  <si>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</si>
  <si>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</si>
  <si>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</si>
  <si>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</si>
  <si>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</si>
  <si>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</si>
  <si>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</si>
  <si>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</si>
  <si>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</si>
  <si>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</si>
  <si>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</si>
  <si>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</si>
  <si>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</si>
  <si>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</si>
  <si>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</si>
  <si>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</si>
  <si>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</si>
  <si>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</si>
  <si>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</si>
  <si>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</si>
  <si>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</si>
  <si>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</si>
  <si>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</si>
  <si>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</si>
  <si>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</si>
  <si>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</si>
  <si>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</si>
  <si>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</si>
  <si>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</si>
  <si>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</si>
  <si>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</si>
  <si>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</si>
  <si>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</si>
  <si>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</si>
  <si>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</si>
  <si>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</si>
  <si>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</si>
  <si>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</si>
  <si>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</si>
  <si>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</si>
  <si>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</si>
  <si>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</si>
  <si>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</si>
  <si>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</si>
  <si>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</si>
  <si>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</si>
  <si>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</si>
  <si>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</si>
  <si>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</si>
  <si>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</si>
  <si>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</si>
  <si>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</si>
  <si>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</si>
  <si>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</si>
  <si>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</si>
  <si>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</si>
  <si>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</si>
  <si>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</si>
  <si>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</si>
  <si>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</si>
  <si>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</si>
  <si>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</si>
  <si>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</si>
  <si>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</si>
  <si>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</si>
  <si>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</si>
  <si>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</si>
  <si>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</si>
  <si>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</si>
  <si>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</si>
  <si>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</si>
  <si>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</si>
  <si>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</si>
  <si>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</si>
  <si>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</si>
  <si>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</si>
  <si>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</si>
  <si>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</si>
  <si>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</si>
  <si>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</si>
  <si>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</si>
  <si>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</si>
  <si>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</si>
  <si>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</si>
  <si>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</si>
  <si>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</si>
  <si>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</si>
  <si>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</si>
  <si>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</si>
  <si>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</si>
  <si>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</si>
  <si>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</si>
  <si>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</si>
  <si>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</si>
  <si>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</si>
  <si>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</si>
  <si>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</si>
  <si>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</si>
  <si>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</si>
  <si>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</si>
  <si>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</si>
  <si>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</si>
  <si>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</si>
  <si>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</si>
  <si>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</si>
  <si>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</si>
  <si>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</si>
  <si>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</si>
  <si>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</si>
  <si>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</si>
  <si>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</si>
  <si>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</si>
  <si>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</si>
  <si>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</si>
  <si>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</si>
  <si>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</si>
  <si>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</si>
  <si>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</si>
  <si>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</si>
  <si>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</si>
  <si>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</si>
  <si>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</si>
  <si>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</si>
  <si>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</si>
  <si>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</si>
  <si>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</si>
  <si>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</si>
  <si>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</si>
  <si>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</si>
  <si>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</si>
  <si>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</si>
  <si>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</si>
  <si>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</si>
  <si>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</si>
  <si>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</si>
  <si>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</si>
  <si>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</si>
  <si>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</si>
  <si>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</si>
  <si>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</si>
  <si>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</si>
  <si>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</si>
  <si>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</si>
  <si>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</si>
  <si>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</si>
  <si>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</si>
  <si>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</si>
  <si>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</si>
  <si>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</si>
  <si>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</si>
  <si>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</si>
  <si>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</si>
  <si>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</si>
  <si>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</si>
  <si>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</si>
  <si>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</si>
  <si>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</si>
  <si>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</si>
  <si>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</si>
  <si>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</si>
  <si>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</si>
  <si>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</si>
  <si>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</si>
  <si>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</si>
  <si>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</si>
  <si>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</si>
  <si>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</si>
  <si>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</si>
  <si>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</si>
  <si>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</si>
  <si>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</si>
  <si>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</si>
  <si>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</si>
  <si>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</si>
  <si>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</si>
  <si>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</si>
  <si>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</si>
  <si>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</si>
  <si>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</si>
  <si>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</si>
  <si>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</si>
  <si>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</si>
  <si>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</si>
  <si>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</si>
  <si>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</si>
  <si>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</si>
  <si>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</si>
  <si>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</si>
  <si>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</si>
  <si>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</si>
  <si>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</si>
  <si>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</si>
  <si>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</si>
  <si>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</si>
  <si>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</si>
  <si>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</si>
  <si>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</si>
  <si>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</si>
  <si>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</si>
  <si>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</si>
  <si>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</si>
  <si>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</si>
  <si>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</si>
  <si>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</si>
  <si>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</si>
  <si>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</si>
  <si>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</si>
  <si>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</si>
  <si>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</si>
  <si>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</si>
  <si>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</si>
  <si>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</si>
  <si>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</si>
  <si>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</si>
  <si>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</si>
  <si>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</si>
  <si>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</si>
  <si>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</si>
  <si>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</si>
  <si>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</si>
  <si>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</si>
  <si>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</si>
  <si>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</si>
  <si>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</si>
  <si>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</si>
  <si>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</si>
  <si>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</si>
  <si>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</si>
  <si>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</si>
  <si>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</si>
  <si>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</si>
  <si>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</si>
  <si>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</si>
  <si>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</si>
  <si>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</si>
  <si>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</si>
  <si>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</si>
  <si>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</si>
  <si>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</si>
  <si>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</si>
  <si>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</si>
  <si>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</si>
  <si>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</si>
  <si>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</si>
  <si>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</si>
  <si>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</si>
  <si>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</si>
  <si>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</si>
  <si>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</si>
  <si>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</si>
  <si>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</si>
  <si>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</si>
  <si>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</si>
  <si>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</si>
  <si>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</si>
  <si>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</si>
  <si>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</si>
  <si>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</si>
  <si>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</si>
  <si>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</si>
  <si>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</si>
  <si>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</si>
  <si>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</si>
  <si>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</si>
  <si>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</si>
  <si>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</si>
  <si>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</si>
  <si>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</si>
  <si>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</si>
  <si>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</si>
  <si>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</si>
  <si>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</si>
  <si>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</si>
  <si>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</si>
  <si>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</si>
  <si>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</si>
  <si>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</si>
  <si>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</si>
  <si>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</si>
  <si>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</si>
  <si>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</si>
  <si>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</si>
  <si>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</si>
  <si>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</si>
  <si>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</si>
  <si>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</si>
  <si>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</si>
  <si>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</si>
  <si>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</si>
  <si>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</si>
  <si>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</si>
  <si>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</si>
  <si>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</si>
  <si>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</si>
  <si>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</si>
  <si>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</si>
  <si>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</si>
  <si>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</si>
  <si>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</si>
  <si>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</si>
  <si>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</si>
  <si>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</si>
  <si>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</si>
  <si>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</si>
  <si>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</si>
  <si>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</si>
  <si>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</si>
  <si>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</si>
  <si>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</si>
  <si>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</si>
  <si>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</si>
  <si>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</si>
  <si>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</si>
  <si>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</si>
  <si>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</si>
  <si>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</si>
  <si>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</si>
  <si>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</si>
  <si>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</si>
  <si>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</si>
  <si>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</si>
  <si>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</si>
  <si>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</si>
  <si>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</si>
  <si>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</si>
  <si>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</si>
  <si>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</si>
  <si>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</si>
  <si>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</si>
  <si>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</si>
  <si>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</si>
  <si>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</si>
  <si>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</si>
  <si>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</si>
  <si>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</si>
  <si>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</si>
  <si>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</si>
  <si>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</si>
  <si>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</si>
  <si>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</si>
  <si>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</si>
  <si>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</si>
  <si>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</si>
  <si>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</si>
  <si>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</si>
  <si>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</si>
  <si>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</si>
  <si>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</si>
  <si>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</si>
  <si>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</si>
  <si>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</si>
  <si>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</si>
  <si>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</si>
  <si>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</si>
  <si>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</si>
  <si>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</si>
  <si>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</si>
  <si>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</si>
  <si>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</si>
  <si>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</si>
  <si>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</si>
  <si>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</si>
  <si>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</si>
  <si>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</si>
  <si>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</si>
  <si>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</si>
  <si>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</si>
  <si>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</si>
  <si>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</si>
  <si>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</si>
  <si>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</si>
  <si>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</si>
  <si>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</si>
  <si>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</si>
  <si>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</si>
  <si>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</si>
  <si>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</si>
  <si>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</si>
  <si>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</si>
  <si>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</si>
  <si>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</si>
  <si>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</si>
  <si>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</si>
  <si>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</si>
  <si>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</si>
  <si>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</si>
  <si>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</si>
  <si>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</si>
  <si>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</si>
  <si>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</si>
  <si>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</si>
  <si>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</si>
  <si>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</si>
  <si>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</si>
  <si>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</si>
  <si>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</si>
  <si>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</si>
  <si>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</si>
  <si>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</si>
  <si>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</si>
  <si>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</si>
  <si>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</si>
  <si>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</si>
  <si>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</si>
  <si>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</si>
  <si>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</si>
  <si>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</si>
  <si>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</si>
  <si>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</si>
  <si>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</si>
  <si>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</si>
  <si>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</si>
  <si>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</si>
  <si>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</si>
  <si>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</si>
  <si>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</si>
  <si>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</si>
  <si>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</si>
  <si>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</si>
  <si>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</si>
  <si>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</si>
  <si>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</si>
  <si>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</si>
  <si>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</si>
  <si>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</si>
  <si>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</si>
  <si>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</si>
  <si>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</si>
  <si>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</si>
  <si>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</si>
  <si>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</si>
  <si>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</si>
  <si>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</si>
  <si>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</si>
  <si>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</si>
  <si>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</si>
  <si>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</si>
  <si>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</si>
  <si>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</si>
  <si>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</si>
  <si>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</si>
  <si>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</si>
  <si>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</si>
  <si>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</si>
  <si>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</si>
  <si>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</si>
  <si>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</si>
  <si>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</si>
  <si>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</si>
  <si>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</si>
  <si>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</si>
  <si>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</si>
  <si>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</si>
  <si>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</si>
  <si>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</si>
  <si>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</si>
  <si>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</si>
  <si>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</si>
  <si>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</si>
  <si>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</si>
  <si>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</si>
  <si>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</si>
  <si>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</si>
  <si>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</si>
  <si>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</si>
  <si>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</si>
  <si>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</si>
  <si>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</si>
  <si>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</si>
  <si>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</si>
  <si>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</si>
  <si>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</si>
  <si>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</si>
  <si>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</si>
  <si>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</si>
  <si>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</si>
  <si>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</si>
  <si>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</si>
  <si>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</si>
  <si>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</si>
  <si>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</si>
  <si>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</si>
  <si>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</si>
  <si>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</si>
  <si>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</si>
  <si>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</si>
  <si>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</si>
  <si>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</si>
  <si>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</si>
  <si>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</si>
  <si>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</si>
  <si>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</si>
  <si>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</si>
  <si>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</si>
  <si>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</si>
  <si>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</si>
  <si>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</si>
  <si>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</si>
  <si>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</si>
  <si>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</si>
  <si>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</si>
  <si>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</si>
  <si>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</si>
  <si>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</si>
  <si>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</si>
  <si>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</si>
  <si>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</si>
  <si>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</si>
  <si>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</si>
  <si>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</si>
  <si>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</si>
  <si>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</si>
  <si>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</si>
  <si>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</si>
  <si>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</si>
  <si>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</si>
  <si>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</si>
  <si>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</si>
  <si>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</si>
  <si>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</si>
  <si>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</si>
  <si>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</si>
  <si>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</si>
  <si>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</si>
  <si>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</si>
  <si>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</si>
  <si>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</si>
  <si>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</si>
  <si>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</si>
  <si>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</si>
  <si>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</si>
  <si>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</si>
  <si>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</si>
  <si>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</si>
  <si>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</si>
  <si>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</si>
  <si>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</si>
  <si>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</si>
  <si>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</si>
  <si>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</si>
  <si>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</si>
  <si>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</si>
  <si>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</si>
  <si>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</si>
  <si>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</si>
  <si>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</si>
  <si>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</si>
  <si>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</si>
  <si>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</si>
  <si>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</si>
  <si>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</si>
  <si>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</si>
  <si>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</si>
  <si>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</si>
  <si>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</si>
  <si>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</si>
  <si>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</si>
  <si>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</si>
  <si>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</si>
  <si>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</si>
  <si>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</si>
  <si>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</si>
  <si>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</si>
  <si>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</si>
  <si>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</si>
  <si>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</si>
  <si>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</si>
  <si>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</si>
  <si>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</si>
  <si>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</si>
  <si>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</si>
  <si>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</si>
  <si>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</si>
  <si>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</si>
  <si>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</si>
  <si>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</si>
  <si>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</si>
  <si>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</si>
  <si>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</si>
  <si>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</si>
  <si>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</si>
  <si>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</si>
  <si>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</si>
  <si>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</si>
  <si>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</si>
  <si>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</si>
  <si>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</si>
  <si>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</si>
  <si>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</si>
  <si>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</si>
  <si>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</si>
  <si>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</si>
  <si>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</si>
  <si>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</si>
  <si>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</si>
  <si>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</si>
  <si>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</si>
  <si>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</si>
  <si>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</si>
  <si>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</si>
  <si>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</si>
  <si>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</si>
  <si>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</si>
  <si>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</si>
  <si>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</si>
  <si>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</si>
  <si>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</si>
  <si>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</si>
  <si>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</si>
  <si>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</si>
  <si>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</si>
  <si>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</si>
  <si>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</si>
  <si>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</si>
  <si>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</si>
  <si>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</si>
  <si>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</si>
  <si>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</si>
  <si>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</si>
  <si>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</si>
  <si>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</si>
  <si>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</si>
  <si>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</si>
  <si>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</si>
  <si>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</si>
  <si>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</si>
  <si>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</si>
  <si>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</si>
  <si>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</si>
  <si>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</si>
  <si>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</si>
  <si>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</si>
  <si>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</si>
  <si>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</si>
  <si>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</si>
  <si>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</si>
  <si>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</si>
  <si>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</si>
  <si>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</si>
  <si>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</si>
  <si>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</si>
  <si>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</si>
  <si>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</si>
  <si>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</si>
  <si>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</si>
  <si>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</si>
  <si>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</si>
  <si>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</si>
  <si>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</si>
  <si>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</si>
  <si>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</si>
  <si>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</si>
  <si>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</si>
  <si>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</si>
  <si>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</si>
  <si>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</si>
  <si>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</si>
  <si>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</si>
  <si>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</si>
  <si>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</si>
  <si>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</si>
  <si>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</si>
  <si>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</si>
  <si>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</si>
  <si>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</si>
  <si>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</si>
  <si>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</si>
  <si>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</si>
  <si>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</si>
  <si>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</si>
  <si>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</si>
  <si>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</si>
  <si>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</si>
  <si>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</si>
  <si>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</si>
  <si>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</si>
  <si>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</si>
  <si>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</si>
  <si>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</si>
  <si>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</si>
  <si>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</si>
  <si>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</si>
  <si>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</si>
  <si>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</si>
  <si>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</si>
  <si>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</si>
  <si>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</si>
  <si>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</si>
  <si>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</si>
  <si>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</si>
  <si>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</si>
  <si>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</si>
  <si>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</si>
  <si>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</si>
  <si>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</si>
  <si>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</si>
  <si>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</si>
  <si>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</si>
  <si>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</si>
  <si>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</si>
  <si>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</si>
  <si>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</si>
  <si>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</si>
  <si>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</si>
  <si>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</si>
  <si>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</si>
  <si>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</si>
  <si>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</si>
  <si>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</si>
  <si>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</si>
  <si>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</si>
  <si>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</si>
  <si>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</si>
  <si>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</si>
  <si>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</si>
  <si>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</si>
  <si>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</si>
  <si>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</si>
  <si>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</si>
  <si>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</si>
  <si>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</si>
  <si>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</si>
  <si>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</si>
  <si>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</si>
  <si>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</si>
  <si>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</si>
  <si>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</si>
  <si>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</si>
  <si>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</si>
  <si>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</si>
  <si>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</si>
  <si>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</si>
  <si>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</si>
  <si>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</si>
  <si>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</si>
  <si>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</si>
  <si>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</si>
  <si>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</si>
  <si>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</si>
  <si>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</si>
  <si>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</si>
  <si>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</si>
  <si>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</si>
  <si>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</si>
  <si>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</si>
  <si>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</si>
  <si>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</si>
  <si>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</si>
  <si>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</si>
  <si>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</si>
  <si>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</si>
  <si>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</si>
  <si>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</si>
  <si>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</si>
  <si>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</si>
  <si>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</si>
  <si>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</si>
  <si>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</si>
  <si>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</si>
  <si>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</si>
  <si>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</si>
  <si>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</si>
  <si>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</si>
  <si>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</si>
  <si>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</si>
  <si>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</si>
  <si>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</si>
  <si>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</si>
  <si>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</si>
  <si>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</si>
  <si>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</si>
  <si>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</si>
  <si>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</si>
  <si>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</si>
  <si>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</si>
  <si>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</si>
  <si>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</si>
  <si>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</si>
  <si>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</si>
  <si>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</si>
  <si>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</si>
  <si>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</si>
  <si>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</si>
  <si>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</si>
  <si>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</si>
  <si>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</si>
  <si>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</si>
  <si>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</si>
  <si>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</si>
  <si>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</si>
  <si>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</si>
  <si>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</si>
  <si>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</si>
  <si>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</si>
  <si>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</si>
  <si>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</si>
  <si>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</si>
  <si>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</si>
  <si>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</si>
  <si>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</si>
  <si>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</si>
  <si>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</si>
  <si>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</si>
  <si>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</si>
  <si>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</si>
  <si>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</si>
  <si>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</si>
  <si>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</si>
  <si>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</si>
  <si>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</si>
  <si>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</si>
  <si>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</si>
  <si>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</si>
  <si>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</si>
  <si>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</si>
  <si>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</si>
  <si>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</si>
  <si>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</si>
  <si>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</si>
  <si>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</si>
  <si>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</si>
  <si>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</si>
  <si>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</si>
  <si>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</si>
  <si>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</si>
  <si>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</si>
  <si>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</si>
  <si>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</si>
  <si>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</si>
  <si>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</si>
  <si>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</si>
  <si>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</si>
  <si>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</si>
  <si>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</si>
  <si>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</si>
  <si>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</si>
  <si>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</si>
  <si>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</si>
  <si>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</si>
  <si>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</si>
  <si>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</si>
  <si>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</si>
  <si>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</si>
  <si>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</si>
  <si>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</si>
  <si>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</si>
  <si>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</si>
  <si>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</si>
  <si>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</si>
  <si>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</si>
  <si>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</si>
  <si>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</si>
  <si>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</si>
  <si>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</si>
  <si>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</si>
  <si>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</si>
  <si>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</si>
  <si>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</si>
  <si>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</si>
  <si>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</si>
  <si>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</si>
  <si>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</si>
  <si>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</si>
  <si>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</si>
  <si>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</si>
  <si>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</si>
  <si>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</si>
  <si>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</si>
  <si>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</si>
  <si>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</si>
  <si>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</si>
  <si>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</si>
  <si>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</si>
  <si>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</si>
  <si>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</si>
  <si>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</si>
  <si>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</si>
  <si>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</si>
  <si>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</si>
  <si>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</si>
  <si>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</si>
  <si>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</si>
  <si>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</si>
  <si>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</si>
  <si>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</si>
  <si>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</si>
  <si>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</si>
  <si>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</si>
  <si>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</si>
  <si>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</si>
  <si>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</si>
  <si>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</si>
  <si>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</si>
  <si>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</si>
  <si>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</si>
  <si>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</si>
  <si>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</si>
  <si>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</si>
  <si>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</si>
  <si>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</si>
  <si>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</si>
  <si>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</si>
  <si>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</si>
  <si>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</si>
  <si>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</si>
  <si>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</si>
  <si>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</si>
  <si>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</si>
  <si>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</si>
  <si>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</si>
  <si>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</si>
  <si>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</si>
  <si>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</si>
  <si>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</si>
  <si>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</si>
  <si>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</si>
  <si>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</si>
  <si>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</si>
  <si>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</si>
  <si>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</si>
  <si>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</si>
  <si>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</si>
  <si>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</si>
  <si>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</si>
  <si>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</si>
  <si>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</si>
  <si>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</si>
  <si>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</si>
  <si>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</si>
  <si>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</si>
  <si>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</si>
  <si>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</si>
  <si>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</si>
  <si>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</si>
  <si>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</si>
  <si>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</si>
  <si>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</si>
  <si>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</si>
  <si>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</si>
  <si>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</si>
  <si>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</si>
  <si>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</si>
  <si>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</si>
  <si>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</si>
  <si>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</si>
  <si>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</si>
  <si>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</si>
  <si>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</si>
  <si>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</si>
  <si>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</si>
  <si>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</si>
  <si>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</si>
  <si>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</si>
  <si>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</si>
  <si>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</si>
  <si>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</si>
  <si>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</si>
  <si>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</si>
  <si>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</si>
  <si>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</si>
  <si>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</si>
  <si>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</si>
  <si>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</si>
  <si>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</si>
  <si>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</si>
  <si>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</si>
  <si>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</si>
  <si>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</si>
  <si>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</si>
  <si>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</si>
  <si>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</si>
  <si>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</si>
  <si>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</si>
  <si>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</si>
  <si>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</si>
  <si>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</si>
  <si>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</si>
  <si>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</si>
  <si>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</si>
  <si>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</si>
  <si>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</si>
  <si>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</si>
  <si>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</si>
  <si>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</si>
  <si>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</si>
  <si>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</si>
  <si>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</si>
  <si>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</si>
  <si>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</si>
  <si>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</si>
  <si>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</si>
  <si>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</si>
  <si>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</si>
  <si>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</si>
  <si>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</si>
  <si>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</si>
  <si>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</si>
  <si>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</si>
  <si>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</si>
  <si>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</si>
  <si>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</si>
  <si>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</si>
  <si>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</si>
  <si>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</si>
  <si>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</si>
  <si>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</si>
  <si>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</si>
  <si>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</si>
  <si>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</si>
  <si>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</si>
  <si>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</si>
  <si>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</si>
  <si>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</si>
  <si>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</si>
  <si>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</si>
  <si>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</si>
  <si>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</si>
  <si>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</si>
  <si>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</si>
  <si>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</si>
  <si>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</si>
  <si>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</si>
  <si>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</si>
  <si>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</si>
  <si>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</si>
  <si>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</si>
  <si>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</si>
  <si>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</si>
  <si>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</si>
  <si>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</si>
  <si>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</si>
  <si>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</si>
  <si>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</si>
  <si>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</si>
  <si>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</si>
  <si>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</si>
  <si>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</si>
  <si>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</si>
  <si>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</si>
  <si>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</si>
  <si>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</si>
  <si>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</si>
  <si>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</si>
  <si>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</si>
  <si>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</si>
  <si>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</si>
  <si>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</si>
  <si>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</si>
  <si>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</si>
  <si>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</si>
  <si>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</si>
  <si>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</si>
  <si>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</si>
  <si>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</si>
  <si>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</si>
  <si>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</si>
  <si>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</si>
  <si>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</si>
  <si>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</si>
  <si>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</si>
  <si>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</si>
  <si>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</si>
  <si>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</si>
  <si>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</si>
  <si>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</si>
  <si>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</si>
  <si>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</si>
  <si>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</si>
  <si>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</si>
  <si>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</si>
  <si>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</si>
  <si>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</si>
  <si>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</si>
  <si>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</si>
  <si>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</si>
  <si>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</si>
  <si>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</si>
  <si>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</si>
  <si>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</si>
  <si>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</si>
  <si>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</si>
  <si>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</si>
  <si>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</si>
  <si>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</si>
  <si>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</si>
  <si>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</si>
  <si>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</si>
  <si>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</si>
  <si>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</si>
  <si>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</si>
  <si>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</si>
  <si>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</si>
  <si>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</si>
  <si>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</si>
  <si>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</si>
  <si>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</si>
  <si>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</si>
  <si>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</si>
  <si>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</si>
  <si>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</si>
  <si>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</si>
  <si>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</si>
  <si>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</si>
  <si>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</si>
  <si>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</si>
  <si>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</si>
  <si>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</si>
  <si>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</si>
  <si>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</si>
  <si>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</si>
  <si>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</si>
  <si>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</si>
  <si>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</si>
  <si>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</si>
  <si>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</si>
  <si>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</si>
  <si>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</si>
  <si>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</si>
  <si>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</si>
  <si>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</si>
  <si>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</si>
  <si>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</si>
  <si>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</si>
  <si>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</si>
  <si>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</si>
  <si>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</si>
  <si>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</si>
  <si>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</si>
  <si>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</si>
  <si>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</si>
  <si>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</si>
  <si>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</si>
  <si>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</si>
  <si>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</si>
  <si>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</si>
  <si>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</si>
  <si>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</si>
  <si>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</si>
  <si>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</si>
  <si>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</si>
  <si>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</si>
  <si>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</si>
  <si>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</si>
  <si>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</si>
  <si>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</si>
  <si>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</si>
  <si>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</si>
  <si>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</si>
  <si>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</si>
  <si>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</si>
  <si>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</si>
  <si>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</si>
  <si>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</si>
  <si>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</si>
  <si>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</si>
  <si>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</si>
  <si>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</si>
  <si>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</si>
  <si>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</si>
  <si>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</si>
  <si>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</si>
  <si>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</si>
  <si>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</si>
  <si>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</si>
  <si>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</si>
  <si>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</si>
  <si>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</si>
  <si>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</si>
  <si>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</si>
  <si>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</si>
  <si>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</si>
  <si>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</si>
  <si>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</si>
  <si>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</si>
  <si>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</si>
  <si>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</si>
  <si>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</si>
  <si>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</si>
  <si>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</si>
  <si>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</si>
  <si>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</si>
  <si>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</si>
  <si>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</si>
  <si>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</si>
  <si>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</si>
  <si>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</si>
  <si>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</si>
  <si>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</si>
  <si>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</si>
  <si>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</si>
  <si>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</si>
  <si>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</si>
  <si>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</si>
  <si>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</si>
  <si>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</si>
  <si>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</si>
  <si>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</si>
  <si>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</si>
  <si>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</si>
  <si>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</si>
  <si>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</si>
  <si>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</si>
  <si>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</si>
  <si>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</si>
  <si>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</si>
  <si>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</si>
  <si>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</si>
  <si>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</si>
  <si>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</si>
  <si>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</si>
  <si>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</si>
  <si>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</si>
  <si>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</si>
  <si>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</si>
  <si>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</si>
  <si>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</si>
  <si>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</si>
  <si>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</si>
  <si>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</si>
  <si>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</si>
  <si>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</si>
  <si>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</si>
  <si>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</si>
  <si>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</si>
  <si>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</si>
  <si>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</si>
  <si>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</si>
  <si>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</si>
  <si>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</si>
  <si>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</si>
  <si>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</si>
  <si>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</si>
  <si>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</si>
  <si>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</si>
  <si>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</si>
  <si>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</si>
  <si>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</si>
  <si>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</si>
  <si>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</si>
  <si>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</si>
  <si>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</si>
  <si>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</si>
  <si>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</si>
  <si>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</si>
  <si>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</si>
  <si>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</si>
  <si>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</si>
  <si>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</si>
  <si>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</si>
  <si>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</si>
  <si>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</si>
  <si>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</si>
  <si>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</si>
  <si>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</si>
  <si>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</si>
  <si>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</si>
  <si>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</si>
  <si>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</si>
  <si>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</si>
  <si>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</si>
  <si>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</si>
  <si>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</si>
  <si>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</si>
  <si>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</si>
  <si>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</si>
  <si>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</si>
  <si>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</si>
  <si>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</si>
  <si>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</si>
  <si>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</si>
  <si>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</si>
  <si>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</si>
  <si>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</si>
  <si>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</si>
  <si>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</si>
  <si>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</si>
  <si>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</si>
  <si>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</si>
  <si>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</si>
  <si>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</si>
  <si>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</si>
  <si>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</si>
  <si>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</si>
  <si>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</si>
  <si>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</si>
  <si>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</si>
  <si>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</si>
  <si>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</si>
  <si>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</si>
  <si>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</si>
  <si>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</si>
  <si>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</si>
  <si>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</si>
  <si>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</si>
  <si>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</si>
  <si>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</si>
  <si>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</si>
  <si>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</si>
  <si>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</si>
  <si>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</si>
  <si>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</si>
  <si>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</si>
  <si>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</si>
  <si>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</si>
  <si>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</si>
  <si>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</si>
  <si>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</si>
  <si>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</si>
  <si>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</si>
  <si>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</si>
  <si>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</si>
  <si>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</si>
  <si>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</si>
  <si>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</si>
  <si>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</si>
  <si>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</si>
  <si>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</si>
  <si>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</si>
  <si>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</si>
  <si>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</si>
  <si>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</si>
  <si>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</si>
  <si>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</si>
  <si>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</si>
  <si>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</si>
  <si>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</si>
  <si>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</si>
  <si>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</si>
  <si>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</si>
  <si>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</si>
  <si>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</si>
  <si>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</si>
  <si>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</si>
  <si>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</si>
  <si>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</si>
  <si>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</si>
  <si>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</si>
  <si>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</si>
  <si>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</si>
  <si>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</si>
  <si>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</si>
  <si>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</si>
  <si>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</si>
  <si>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</si>
  <si>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</si>
  <si>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</si>
  <si>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</si>
  <si>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</si>
  <si>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</si>
  <si>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</si>
  <si>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</si>
  <si>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</si>
  <si>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</si>
  <si>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</si>
  <si>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</si>
  <si>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</si>
  <si>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</si>
  <si>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</si>
  <si>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</si>
  <si>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</si>
  <si>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</si>
  <si>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</si>
  <si>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</si>
  <si>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</si>
  <si>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</si>
  <si>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</si>
  <si>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</si>
  <si>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</si>
  <si>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</si>
  <si>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</si>
  <si>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</si>
  <si>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</si>
  <si>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</si>
  <si>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</si>
  <si>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</si>
  <si>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</si>
  <si>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</si>
  <si>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</si>
  <si>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</si>
  <si>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</si>
  <si>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</si>
  <si>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</si>
  <si>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</si>
  <si>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</si>
  <si>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</si>
  <si>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</si>
  <si>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</si>
  <si>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</si>
  <si>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</si>
  <si>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</si>
  <si>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</si>
  <si>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</si>
  <si>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</si>
  <si>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</si>
  <si>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</si>
  <si>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</si>
  <si>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</si>
  <si>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</si>
  <si>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</si>
  <si>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</si>
  <si>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</si>
  <si>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</si>
  <si>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</si>
  <si>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</si>
  <si>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</si>
  <si>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</si>
  <si>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</si>
  <si>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</si>
  <si>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</si>
  <si>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</si>
  <si>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</si>
  <si>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</si>
  <si>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</si>
  <si>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</si>
  <si>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</si>
  <si>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</si>
  <si>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</si>
  <si>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</si>
  <si>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</si>
  <si>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</si>
  <si>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</si>
  <si>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</si>
  <si>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</si>
  <si>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</si>
  <si>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</si>
  <si>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</si>
  <si>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</si>
  <si>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</si>
  <si>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</si>
  <si>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</si>
  <si>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</si>
  <si>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</si>
  <si>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</si>
  <si>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</si>
  <si>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</si>
  <si>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</si>
  <si>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</si>
  <si>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</si>
  <si>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</si>
  <si>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</si>
  <si>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</si>
  <si>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</si>
  <si>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</si>
  <si>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</si>
  <si>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</si>
  <si>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</si>
  <si>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</si>
  <si>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</si>
  <si>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</si>
  <si>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</si>
  <si>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</si>
  <si>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</si>
  <si>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</si>
  <si>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</si>
  <si>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</si>
  <si>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</si>
  <si>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</si>
  <si>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</si>
  <si>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</si>
  <si>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</si>
  <si>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</si>
  <si>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</si>
  <si>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</si>
  <si>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</si>
  <si>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</si>
  <si>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</si>
  <si>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</si>
  <si>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</si>
  <si>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</si>
  <si>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</si>
  <si>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</si>
  <si>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</si>
  <si>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</si>
  <si>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</si>
  <si>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</si>
  <si>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</si>
  <si>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</si>
  <si>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</si>
  <si>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</si>
  <si>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</si>
  <si>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</si>
  <si>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</si>
  <si>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</si>
  <si>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</si>
  <si>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</si>
  <si>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</si>
  <si>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</si>
  <si>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</si>
  <si>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</si>
  <si>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</si>
  <si>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</si>
  <si>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</si>
  <si>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</si>
  <si>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</si>
  <si>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</si>
  <si>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</si>
  <si>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</si>
  <si>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</si>
  <si>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</si>
  <si>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</si>
  <si>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</si>
  <si>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</si>
  <si>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</si>
  <si>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</si>
  <si>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</si>
  <si>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</si>
  <si>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</si>
  <si>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</si>
  <si>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</si>
  <si>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</si>
  <si>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</si>
  <si>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</si>
  <si>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</si>
  <si>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</si>
  <si>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</si>
  <si>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</si>
  <si>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</si>
  <si>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</si>
  <si>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</si>
  <si>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</si>
  <si>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</si>
  <si>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</si>
  <si>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</si>
  <si>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</si>
  <si>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</si>
  <si>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</si>
  <si>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</si>
  <si>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</si>
  <si>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</si>
  <si>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</si>
  <si>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</si>
  <si>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</si>
  <si>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</si>
  <si>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</si>
  <si>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</si>
  <si>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</si>
  <si>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</si>
  <si>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</si>
  <si>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</si>
  <si>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</si>
  <si>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</si>
  <si>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</si>
  <si>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</si>
  <si>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</si>
  <si>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</si>
  <si>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</si>
  <si>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</si>
  <si>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</si>
  <si>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</si>
  <si>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</si>
  <si>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</si>
  <si>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</si>
  <si>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</si>
  <si>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</si>
  <si>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</si>
  <si>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</si>
  <si>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</si>
  <si>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</si>
  <si>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</si>
  <si>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</si>
  <si>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</si>
  <si>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</si>
  <si>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</si>
  <si>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</si>
  <si>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</si>
  <si>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</si>
  <si>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</si>
  <si>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</si>
  <si>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</si>
  <si>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</si>
  <si>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</si>
  <si>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</si>
  <si>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</si>
  <si>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</si>
  <si>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</si>
  <si>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</si>
  <si>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</si>
  <si>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</si>
  <si>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</si>
  <si>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</si>
  <si>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</si>
  <si>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</si>
  <si>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</si>
  <si>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</si>
  <si>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</si>
  <si>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</si>
  <si>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</si>
  <si>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</si>
  <si>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</si>
  <si>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</si>
  <si>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</si>
  <si>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</si>
  <si>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</si>
  <si>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</si>
  <si>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</si>
  <si>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</si>
  <si>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</si>
  <si>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</si>
  <si>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</si>
  <si>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</si>
  <si>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</si>
  <si>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</si>
  <si>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</si>
  <si>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</si>
  <si>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</si>
  <si>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</si>
  <si>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</si>
  <si>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</si>
  <si>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</si>
  <si>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</si>
  <si>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</si>
  <si>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</si>
  <si>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</si>
  <si>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</si>
  <si>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</si>
  <si>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</si>
  <si>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</si>
  <si>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</si>
  <si>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</si>
  <si>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</si>
  <si>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</si>
  <si>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</si>
  <si>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</si>
  <si>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</si>
  <si>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</si>
  <si>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</si>
  <si>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</si>
  <si>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</si>
  <si>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</si>
  <si>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</si>
  <si>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</si>
  <si>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</si>
  <si>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</si>
  <si>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</si>
  <si>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</si>
  <si>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</si>
  <si>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</si>
  <si>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</si>
  <si>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</si>
  <si>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</si>
  <si>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</si>
  <si>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</si>
  <si>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</si>
  <si>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</si>
  <si>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</si>
  <si>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</si>
  <si>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</si>
  <si>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</si>
  <si>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</si>
  <si>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</si>
  <si>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</si>
  <si>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</si>
  <si>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</si>
  <si>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</si>
  <si>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</si>
  <si>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</si>
  <si>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</si>
  <si>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</si>
  <si>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</si>
  <si>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</si>
  <si>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</si>
  <si>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</si>
  <si>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</si>
  <si>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</si>
  <si>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</si>
  <si>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</si>
  <si>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</si>
  <si>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</si>
  <si>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</si>
  <si>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</si>
  <si>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</si>
  <si>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</si>
  <si>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</si>
  <si>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</si>
  <si>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</si>
  <si>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</si>
  <si>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</si>
  <si>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</si>
  <si>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</si>
  <si>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</si>
  <si>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</si>
  <si>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</si>
  <si>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</si>
  <si>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</si>
  <si>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</si>
  <si>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</si>
  <si>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</si>
  <si>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</si>
  <si>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</si>
  <si>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</si>
  <si>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</si>
  <si>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</si>
  <si>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</si>
  <si>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</si>
  <si>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</si>
  <si>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</si>
  <si>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</si>
  <si>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</si>
  <si>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</si>
  <si>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</si>
  <si>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</si>
  <si>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</si>
  <si>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</si>
  <si>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</si>
  <si>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</si>
  <si>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</si>
  <si>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</si>
  <si>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</si>
  <si>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</si>
  <si>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</si>
  <si>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</si>
  <si>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</si>
  <si>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</si>
  <si>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</si>
  <si>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</si>
  <si>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</si>
  <si>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</si>
  <si>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</si>
  <si>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</si>
  <si>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</si>
  <si>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</si>
  <si>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</si>
  <si>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</si>
  <si>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</si>
  <si>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</si>
  <si>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</si>
  <si>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</si>
  <si>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</si>
  <si>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</si>
  <si>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</si>
  <si>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</si>
  <si>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</si>
  <si>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</si>
  <si>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</si>
  <si>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</si>
  <si>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</si>
  <si>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</si>
  <si>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</si>
  <si>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</si>
  <si>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</si>
  <si>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</si>
  <si>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</si>
  <si>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</si>
  <si>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</si>
  <si>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</si>
  <si>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</si>
  <si>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</si>
  <si>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</si>
  <si>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</si>
  <si>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</si>
  <si>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</si>
  <si>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</si>
  <si>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</si>
  <si>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</si>
  <si>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</si>
  <si>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</si>
  <si>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</si>
  <si>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</si>
  <si>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</si>
  <si>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</si>
  <si>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</si>
  <si>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</si>
  <si>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</si>
  <si>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</si>
  <si>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</si>
  <si>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</si>
  <si>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</si>
  <si>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</si>
  <si>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</si>
  <si>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</si>
  <si>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</si>
  <si>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</si>
  <si>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</si>
  <si>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</si>
  <si>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</si>
  <si>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</si>
  <si>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</si>
  <si>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</si>
  <si>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</si>
  <si>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</si>
  <si>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</si>
  <si>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</si>
  <si>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</si>
  <si>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</si>
  <si>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</si>
  <si>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</si>
  <si>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</si>
  <si>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</si>
  <si>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</si>
  <si>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</si>
  <si>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</si>
  <si>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</si>
  <si>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</si>
  <si>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</si>
  <si>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</si>
  <si>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</si>
  <si>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</si>
  <si>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</si>
  <si>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</si>
  <si>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</si>
  <si>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</si>
  <si>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</si>
  <si>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</si>
  <si>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</si>
  <si>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</si>
  <si>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</si>
  <si>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</si>
  <si>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</si>
  <si>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</si>
  <si>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</si>
  <si>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</si>
  <si>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</si>
  <si>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</si>
  <si>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</si>
  <si>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</si>
  <si>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</si>
  <si>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</si>
  <si>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</si>
  <si>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</si>
  <si>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</si>
  <si>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</si>
  <si>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</si>
  <si>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</si>
  <si>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</si>
  <si>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</si>
  <si>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</si>
  <si>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</si>
  <si>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</si>
  <si>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</si>
  <si>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</si>
  <si>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</si>
  <si>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</si>
  <si>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</si>
  <si>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</si>
  <si>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</si>
  <si>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</si>
  <si>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</si>
  <si>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</si>
  <si>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</si>
  <si>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</si>
  <si>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</si>
  <si>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</si>
  <si>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</si>
  <si>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</si>
  <si>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</si>
  <si>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</si>
  <si>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</si>
  <si>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</si>
  <si>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</si>
  <si>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</si>
  <si>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</si>
  <si>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</si>
  <si>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</si>
  <si>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</si>
  <si>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</si>
  <si>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</si>
  <si>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</si>
  <si>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</si>
  <si>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</si>
  <si>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</si>
  <si>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</si>
  <si>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</si>
  <si>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</si>
  <si>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</si>
  <si>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</si>
  <si>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</si>
  <si>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</si>
  <si>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</si>
  <si>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</si>
  <si>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</si>
  <si>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</si>
  <si>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</si>
  <si>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</si>
  <si>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</si>
  <si>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</si>
  <si>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</si>
  <si>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</si>
  <si>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</si>
  <si>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</si>
  <si>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</si>
  <si>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</si>
  <si>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</si>
  <si>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</si>
  <si>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</si>
  <si>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</si>
  <si>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</si>
  <si>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</si>
  <si>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</si>
  <si>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</si>
  <si>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</si>
  <si>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</si>
  <si>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</si>
  <si>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</si>
  <si>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</si>
  <si>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</si>
  <si>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</si>
  <si>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</si>
  <si>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</si>
  <si>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</si>
  <si>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</si>
  <si>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</si>
  <si>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</si>
  <si>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</si>
  <si>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</si>
  <si>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</si>
  <si>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</si>
  <si>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</si>
  <si>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</si>
  <si>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</si>
  <si>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</si>
  <si>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</si>
  <si>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</si>
  <si>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</si>
  <si>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</si>
  <si>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</si>
  <si>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</si>
  <si>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</si>
  <si>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</si>
  <si>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</si>
  <si>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</si>
  <si>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</si>
  <si>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</si>
  <si>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</si>
  <si>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</si>
  <si>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</si>
  <si>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</si>
  <si>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</si>
  <si>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</si>
  <si>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</si>
  <si>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</si>
  <si>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</si>
  <si>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</si>
  <si>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</si>
  <si>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</si>
  <si>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</si>
  <si>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</si>
  <si>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</si>
  <si>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</si>
  <si>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</si>
  <si>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</si>
  <si>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</si>
  <si>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</si>
  <si>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</si>
  <si>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</si>
  <si>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</si>
  <si>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</si>
  <si>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</si>
  <si>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</si>
  <si>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</si>
  <si>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</si>
  <si>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</si>
  <si>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</si>
  <si>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</si>
  <si>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</si>
  <si>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</si>
  <si>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</si>
  <si>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</si>
  <si>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</si>
  <si>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</si>
  <si>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</si>
  <si>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</si>
  <si>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</si>
  <si>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</si>
  <si>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</si>
  <si>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</si>
  <si>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</si>
  <si>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</si>
  <si>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</si>
  <si>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</si>
  <si>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</si>
  <si>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</si>
  <si>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</si>
  <si>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</si>
  <si>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</si>
  <si>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</si>
  <si>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</si>
  <si>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</si>
  <si>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</si>
  <si>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</si>
  <si>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</si>
  <si>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</si>
  <si>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</si>
  <si>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</si>
  <si>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</si>
  <si>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</si>
  <si>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</si>
  <si>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</si>
  <si>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</si>
  <si>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</si>
  <si>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</si>
  <si>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</si>
  <si>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</si>
  <si>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</si>
  <si>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</si>
  <si>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</si>
  <si>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</si>
  <si>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</si>
  <si>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</si>
  <si>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</si>
  <si>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</si>
  <si>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</si>
  <si>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</si>
  <si>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</si>
  <si>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</si>
  <si>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</si>
  <si>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</si>
  <si>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</si>
  <si>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</si>
  <si>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</si>
  <si>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</si>
  <si>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</si>
  <si>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</si>
  <si>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</si>
  <si>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</si>
  <si>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</si>
  <si>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</si>
  <si>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</si>
  <si>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</si>
  <si>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</si>
  <si>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</si>
  <si>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</si>
  <si>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</si>
  <si>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</si>
  <si>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</si>
  <si>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</si>
  <si>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</si>
  <si>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</si>
  <si>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</si>
  <si>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</si>
  <si>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</si>
  <si>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</si>
  <si>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</si>
  <si>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</si>
  <si>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</si>
  <si>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</si>
  <si>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</si>
  <si>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</si>
  <si>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</si>
  <si>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</si>
  <si>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</si>
  <si>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</si>
  <si>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</si>
  <si>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</si>
  <si>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</si>
  <si>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</si>
  <si>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</si>
  <si>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</si>
  <si>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</si>
  <si>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</si>
  <si>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</si>
  <si>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</si>
  <si>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</si>
  <si>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</si>
  <si>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</si>
  <si>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</si>
  <si>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</si>
  <si>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</si>
  <si>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</si>
  <si>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</si>
  <si>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</si>
  <si>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</si>
  <si>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</si>
  <si>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</si>
  <si>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</si>
  <si>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</si>
  <si>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</si>
  <si>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</si>
  <si>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</si>
  <si>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</si>
  <si>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</si>
  <si>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</si>
  <si>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</si>
  <si>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</si>
  <si>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</si>
  <si>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</si>
  <si>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</si>
  <si>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</si>
  <si>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</si>
  <si>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</si>
  <si>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</si>
  <si>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</si>
  <si>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</si>
  <si>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</si>
  <si>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</si>
  <si>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</si>
  <si>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</si>
  <si>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</si>
  <si>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</si>
  <si>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</si>
  <si>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</si>
  <si>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</si>
  <si>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</si>
  <si>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</si>
  <si>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</si>
  <si>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</si>
  <si>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</si>
  <si>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</si>
  <si>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</si>
  <si>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</si>
  <si>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</si>
  <si>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</si>
  <si>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</si>
  <si>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</si>
  <si>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</si>
  <si>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</si>
  <si>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</si>
  <si>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</si>
  <si>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</si>
  <si>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</si>
  <si>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</si>
  <si>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</si>
  <si>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</si>
  <si>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</si>
  <si>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</si>
  <si>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</si>
  <si>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</si>
  <si>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</si>
  <si>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</si>
  <si>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</si>
  <si>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</si>
  <si>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</si>
  <si>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</si>
  <si>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</si>
  <si>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</si>
  <si>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</si>
  <si>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</si>
  <si>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</si>
  <si>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</si>
  <si>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</si>
  <si>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</si>
  <si>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</si>
  <si>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</si>
  <si>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</si>
  <si>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</si>
  <si>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</si>
  <si>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</si>
  <si>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</si>
  <si>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</si>
  <si>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</si>
  <si>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</si>
  <si>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</si>
  <si>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</si>
  <si>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</si>
  <si>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</si>
  <si>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</si>
  <si>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</si>
  <si>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</si>
  <si>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</si>
  <si>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</si>
  <si>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</si>
  <si>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</si>
  <si>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</si>
  <si>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</si>
  <si>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</si>
  <si>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</si>
  <si>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</si>
  <si>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</si>
  <si>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</si>
  <si>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</si>
  <si>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</si>
  <si>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</si>
  <si>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</si>
  <si>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</si>
  <si>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</si>
  <si>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</si>
  <si>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</si>
  <si>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</si>
  <si>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</si>
  <si>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</si>
  <si>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</si>
  <si>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</si>
  <si>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</si>
  <si>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</si>
  <si>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</si>
  <si>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</si>
  <si>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</si>
  <si>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</si>
  <si>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</si>
  <si>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</si>
  <si>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</si>
  <si>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</si>
  <si>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</si>
  <si>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</si>
  <si>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</si>
  <si>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</si>
  <si>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</si>
  <si>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</si>
  <si>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</si>
  <si>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</si>
  <si>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</si>
  <si>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</si>
  <si>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</si>
  <si>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</si>
  <si>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</si>
  <si>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</si>
  <si>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</si>
  <si>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</si>
  <si>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</si>
  <si>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</si>
  <si>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</si>
  <si>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</si>
  <si>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</si>
  <si>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</si>
  <si>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</si>
  <si>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</si>
  <si>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</si>
  <si>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</si>
  <si>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</si>
  <si>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</si>
  <si>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</si>
  <si>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</si>
  <si>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</si>
  <si>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</si>
  <si>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</si>
  <si>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</si>
  <si>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</si>
  <si>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</si>
  <si>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</si>
  <si>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</si>
  <si>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</si>
  <si>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</si>
  <si>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</si>
  <si>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</si>
  <si>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</si>
  <si>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</si>
  <si>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</si>
  <si>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</si>
  <si>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</si>
  <si>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</si>
  <si>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</si>
  <si>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</si>
  <si>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</si>
  <si>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</si>
  <si>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</si>
  <si>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</si>
  <si>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</si>
  <si>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</si>
  <si>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</si>
  <si>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</si>
  <si>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</si>
  <si>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</si>
  <si>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</si>
  <si>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</si>
  <si>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</si>
  <si>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</si>
  <si>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</si>
  <si>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</si>
  <si>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</si>
  <si>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</si>
  <si>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</si>
  <si>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</si>
  <si>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</si>
  <si>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</si>
  <si>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</si>
  <si>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</si>
  <si>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</si>
  <si>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</si>
  <si>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</si>
  <si>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</si>
  <si>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</si>
  <si>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</si>
  <si>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</si>
  <si>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</si>
  <si>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</si>
  <si>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</si>
  <si>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</si>
  <si>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</si>
  <si>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</si>
  <si>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</si>
  <si>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</si>
  <si>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</si>
  <si>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</si>
  <si>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</si>
  <si>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</si>
  <si>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</si>
  <si>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</si>
  <si>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</si>
  <si>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</si>
  <si>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</si>
  <si>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</si>
  <si>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</si>
  <si>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</si>
  <si>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</si>
  <si>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</si>
  <si>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</si>
  <si>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</si>
  <si>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</si>
  <si>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</si>
  <si>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</si>
  <si>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</si>
  <si>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</si>
  <si>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</si>
  <si>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</si>
  <si>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</si>
  <si>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</si>
  <si>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</si>
  <si>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</si>
  <si>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</si>
  <si>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</si>
  <si>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</si>
  <si>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</si>
  <si>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</si>
  <si>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</si>
  <si>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</si>
  <si>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</si>
  <si>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</si>
  <si>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</si>
  <si>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</si>
  <si>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</si>
  <si>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</si>
  <si>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</si>
  <si>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</si>
  <si>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</si>
  <si>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</si>
  <si>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</si>
  <si>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</si>
  <si>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</si>
  <si>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</si>
  <si>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</si>
  <si>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</si>
  <si>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</si>
  <si>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</si>
  <si>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</si>
  <si>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</si>
  <si>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</si>
  <si>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</si>
  <si>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</si>
  <si>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</si>
  <si>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</si>
  <si>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</si>
  <si>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</si>
  <si>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</si>
  <si>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</si>
  <si>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</si>
  <si>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</si>
  <si>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</si>
  <si>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</si>
  <si>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</si>
  <si>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</si>
  <si>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</si>
  <si>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</si>
  <si>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</si>
  <si>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</si>
  <si>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</si>
  <si>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</si>
  <si>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</si>
  <si>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</si>
  <si>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</si>
  <si>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</si>
  <si>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</si>
  <si>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</si>
  <si>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</si>
  <si>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</si>
  <si>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</si>
  <si>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</si>
  <si>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</si>
  <si>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</si>
  <si>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</si>
  <si>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</si>
  <si>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</si>
  <si>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</si>
  <si>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</si>
  <si>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</si>
  <si>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</si>
  <si>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</si>
  <si>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</si>
  <si>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</si>
  <si>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</si>
  <si>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</si>
  <si>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</si>
  <si>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</si>
  <si>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</si>
  <si>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</si>
  <si>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</si>
  <si>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</si>
  <si>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</si>
  <si>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</si>
  <si>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</si>
  <si>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</si>
  <si>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</si>
  <si>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</si>
  <si>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</si>
  <si>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</si>
  <si>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</si>
  <si>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</si>
  <si>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</si>
  <si>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</si>
  <si>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</si>
  <si>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</si>
  <si>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</si>
  <si>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</si>
  <si>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</si>
  <si>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</si>
  <si>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</si>
  <si>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</si>
  <si>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</si>
  <si>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</si>
  <si>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</si>
  <si>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</si>
  <si>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</si>
  <si>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</si>
  <si>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</si>
  <si>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</si>
  <si>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</si>
  <si>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</si>
  <si>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</si>
  <si>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</si>
  <si>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</si>
  <si>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</si>
  <si>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</si>
  <si>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</si>
  <si>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</si>
  <si>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</si>
  <si>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</si>
  <si>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</si>
  <si>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</si>
  <si>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</si>
  <si>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</si>
  <si>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</si>
  <si>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</si>
  <si>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</si>
  <si>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</si>
  <si>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</si>
  <si>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</si>
  <si>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</si>
  <si>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</si>
  <si>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</si>
  <si>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</si>
  <si>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</si>
  <si>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</si>
  <si>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</si>
  <si>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</si>
  <si>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</si>
  <si>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</si>
  <si>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</si>
  <si>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</si>
  <si>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</si>
  <si>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</si>
  <si>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</si>
  <si>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</si>
  <si>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</si>
  <si>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</si>
  <si>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</si>
  <si>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</si>
  <si>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</si>
  <si>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</si>
  <si>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</si>
  <si>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</si>
  <si>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</si>
  <si>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</si>
  <si>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</si>
  <si>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</si>
  <si>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</si>
  <si>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</si>
  <si>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</si>
  <si>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</si>
  <si>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</si>
  <si>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</si>
  <si>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</si>
  <si>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</si>
  <si>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</si>
  <si>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</si>
  <si>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</si>
  <si>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</si>
  <si>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</si>
  <si>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</si>
  <si>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</si>
  <si>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</si>
  <si>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</si>
  <si>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</si>
  <si>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</si>
  <si>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</si>
  <si>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</si>
  <si>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</si>
  <si>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</si>
  <si>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</si>
  <si>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</si>
  <si>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</si>
  <si>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</si>
  <si>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</si>
  <si>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</si>
  <si>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</si>
  <si>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</si>
  <si>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</si>
  <si>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</si>
  <si>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</si>
  <si>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</si>
  <si>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</si>
  <si>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</si>
  <si>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</si>
  <si>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</si>
  <si>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</si>
  <si>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</si>
  <si>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</si>
  <si>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</si>
  <si>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</si>
  <si>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</si>
  <si>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</si>
  <si>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</si>
  <si>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</si>
  <si>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</si>
  <si>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</si>
  <si>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</si>
  <si>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</si>
  <si>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</si>
  <si>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</si>
  <si>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</si>
  <si>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</si>
  <si>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</si>
  <si>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</si>
  <si>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</si>
  <si>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</si>
  <si>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</si>
  <si>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</si>
  <si>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</si>
  <si>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</si>
  <si>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</si>
  <si>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</si>
  <si>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</si>
  <si>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</si>
  <si>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</si>
  <si>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</si>
  <si>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</si>
  <si>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</si>
  <si>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</si>
  <si>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</si>
  <si>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</si>
  <si>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</si>
  <si>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</si>
  <si>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</si>
  <si>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</si>
  <si>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</si>
  <si>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</si>
  <si>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</si>
  <si>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</si>
  <si>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</si>
  <si>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</si>
  <si>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</si>
  <si>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</si>
  <si>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</si>
  <si>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</si>
  <si>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</si>
  <si>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</si>
  <si>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</si>
  <si>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</si>
  <si>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</si>
  <si>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</si>
  <si>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</si>
  <si>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</si>
  <si>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</si>
  <si>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</si>
  <si>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</si>
  <si>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</si>
  <si>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</si>
  <si>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</si>
  <si>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</si>
  <si>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</si>
  <si>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</si>
  <si>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</si>
  <si>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</si>
  <si>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</si>
  <si>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</si>
  <si>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</si>
  <si>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</si>
  <si>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</si>
  <si>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</si>
  <si>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</si>
  <si>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</si>
  <si>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</si>
  <si>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</si>
  <si>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</si>
  <si>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</si>
  <si>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</si>
  <si>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</si>
  <si>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</si>
  <si>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</si>
  <si>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</si>
  <si>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</si>
  <si>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</si>
  <si>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</si>
  <si>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</si>
  <si>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</si>
  <si>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</si>
  <si>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</si>
  <si>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</si>
  <si>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</si>
  <si>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</si>
  <si>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</si>
  <si>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</si>
  <si>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</si>
  <si>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</si>
  <si>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</si>
  <si>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</si>
  <si>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</si>
  <si>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</si>
  <si>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</si>
  <si>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</si>
  <si>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</si>
  <si>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</si>
  <si>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</si>
  <si>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</si>
  <si>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</si>
  <si>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</si>
  <si>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</si>
  <si>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</si>
  <si>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</si>
  <si>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</si>
  <si>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</si>
  <si>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</si>
  <si>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</si>
  <si>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</si>
  <si>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</si>
  <si>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</si>
  <si>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</si>
  <si>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</si>
  <si>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</si>
  <si>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</si>
  <si>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</si>
  <si>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</si>
  <si>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</si>
  <si>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</si>
  <si>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</si>
  <si>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</si>
  <si>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</si>
  <si>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</si>
  <si>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</si>
  <si>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</si>
  <si>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</si>
  <si>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</si>
  <si>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</si>
  <si>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</si>
  <si>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</si>
  <si>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</si>
  <si>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</si>
  <si>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</si>
  <si>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</si>
  <si>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</si>
  <si>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</si>
  <si>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</si>
  <si>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</si>
  <si>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</si>
  <si>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</si>
  <si>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</si>
  <si>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</si>
  <si>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</si>
  <si>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</si>
  <si>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</si>
  <si>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</si>
  <si>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</si>
  <si>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</si>
  <si>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</si>
  <si>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</si>
  <si>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</si>
  <si>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</si>
  <si>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</si>
  <si>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</si>
  <si>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</si>
  <si>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</si>
  <si>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</si>
  <si>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</si>
  <si>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</si>
  <si>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</si>
  <si>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</si>
  <si>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</si>
  <si>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</si>
  <si>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</si>
  <si>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</si>
  <si>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</si>
  <si>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</si>
  <si>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</si>
  <si>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</si>
  <si>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</si>
  <si>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</si>
  <si>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</si>
  <si>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</si>
  <si>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</si>
  <si>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</si>
  <si>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</si>
  <si>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</si>
  <si>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</si>
  <si>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</si>
  <si>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</si>
  <si>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</si>
  <si>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</si>
  <si>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</si>
  <si>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</si>
  <si>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</si>
  <si>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</si>
  <si>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</si>
  <si>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</si>
  <si>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</si>
  <si>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</si>
  <si>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</si>
  <si>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</si>
  <si>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</si>
  <si>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</si>
  <si>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</si>
  <si>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</si>
  <si>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</si>
  <si>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</si>
  <si>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</si>
  <si>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</si>
  <si>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</si>
  <si>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</si>
  <si>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</si>
  <si>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</si>
  <si>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</si>
  <si>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</si>
  <si>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</si>
  <si>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</si>
  <si>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</si>
  <si>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</si>
  <si>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</si>
  <si>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</si>
  <si>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</si>
  <si>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</si>
  <si>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</si>
  <si>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</si>
  <si>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</si>
  <si>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</si>
  <si>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</si>
  <si>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</si>
  <si>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</si>
  <si>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</si>
  <si>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</si>
  <si>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</si>
  <si>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</si>
  <si>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</si>
  <si>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</si>
  <si>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</si>
  <si>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</si>
  <si>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</si>
  <si>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</si>
  <si>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</si>
  <si>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</si>
  <si>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</si>
  <si>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</si>
  <si>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</si>
  <si>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</si>
  <si>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</si>
  <si>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</si>
  <si>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</si>
  <si>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</si>
  <si>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</si>
  <si>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</si>
  <si>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</si>
  <si>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</si>
  <si>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</si>
  <si>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</si>
  <si>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</si>
  <si>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</si>
  <si>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</si>
  <si>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</si>
  <si>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</si>
  <si>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</si>
  <si>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</si>
  <si>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</si>
  <si>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</si>
  <si>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</si>
  <si>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</si>
  <si>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</si>
  <si>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</si>
  <si>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</si>
  <si>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</si>
  <si>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</si>
  <si>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</si>
  <si>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</si>
  <si>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</si>
  <si>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</si>
  <si>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</si>
  <si>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</si>
  <si>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</si>
  <si>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</si>
  <si>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</si>
  <si>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</si>
  <si>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</si>
  <si>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</si>
  <si>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</si>
  <si>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</si>
  <si>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</si>
  <si>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</si>
  <si>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</si>
  <si>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</si>
  <si>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</si>
  <si>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</si>
  <si>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</si>
  <si>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</si>
  <si>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</si>
  <si>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</si>
  <si>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</si>
  <si>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</si>
  <si>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</si>
  <si>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</si>
  <si>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</si>
  <si>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</si>
  <si>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</si>
  <si>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</si>
  <si>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</si>
  <si>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</si>
  <si>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</si>
  <si>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</si>
  <si>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</si>
  <si>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</si>
  <si>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</si>
  <si>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</si>
  <si>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</si>
  <si>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</si>
  <si>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</si>
  <si>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</si>
  <si>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</si>
  <si>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</si>
  <si>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</si>
  <si>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</si>
  <si>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</si>
  <si>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</si>
  <si>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</si>
  <si>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</si>
  <si>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</si>
  <si>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</si>
  <si>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</si>
  <si>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</si>
  <si>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</si>
  <si>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</si>
  <si>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</si>
  <si>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</si>
  <si>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</si>
  <si>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</si>
  <si>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</si>
  <si>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</si>
  <si>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</si>
  <si>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</si>
  <si>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</si>
  <si>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</si>
  <si>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</si>
  <si>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</si>
  <si>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</si>
  <si>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</si>
  <si>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</si>
  <si>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</si>
  <si>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</si>
  <si>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</si>
  <si>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</si>
  <si>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</si>
  <si>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</si>
  <si>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</si>
  <si>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</si>
  <si>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</si>
  <si>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</si>
  <si>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</si>
  <si>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</si>
  <si>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</si>
  <si>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</si>
  <si>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</si>
  <si>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</si>
  <si>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</si>
  <si>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</si>
  <si>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</si>
  <si>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</si>
  <si>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</si>
  <si>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</si>
  <si>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</si>
  <si>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</si>
  <si>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</si>
  <si>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</si>
  <si>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</si>
  <si>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</si>
  <si>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</si>
  <si>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</si>
  <si>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</si>
  <si>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</si>
  <si>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</si>
  <si>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</si>
  <si>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</si>
  <si>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</si>
  <si>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</si>
  <si>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</si>
  <si>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</si>
  <si>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</si>
  <si>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</si>
  <si>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</si>
  <si>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</si>
  <si>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</si>
  <si>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</si>
  <si>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</si>
  <si>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</si>
  <si>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</si>
  <si>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</si>
  <si>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</si>
  <si>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</si>
  <si>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</si>
  <si>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</si>
  <si>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</si>
  <si>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</si>
  <si>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</si>
  <si>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</si>
  <si>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</si>
  <si>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</si>
  <si>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</si>
  <si>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</si>
  <si>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</si>
  <si>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</si>
  <si>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</si>
  <si>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</si>
  <si>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</si>
  <si>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</si>
  <si>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</si>
  <si>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</si>
  <si>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</si>
  <si>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</si>
  <si>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</si>
  <si>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</si>
  <si>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</si>
  <si>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</si>
  <si>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</si>
  <si>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</si>
  <si>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</si>
  <si>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</si>
  <si>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</si>
  <si>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</si>
  <si>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</si>
  <si>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</si>
  <si>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</si>
  <si>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</si>
  <si>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</si>
  <si>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</si>
  <si>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</si>
  <si>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</si>
  <si>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</si>
  <si>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</si>
  <si>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</si>
  <si>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</si>
  <si>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</si>
  <si>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</si>
  <si>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</si>
  <si>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</si>
  <si>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</si>
  <si>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</si>
  <si>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</si>
  <si>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</si>
  <si>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</si>
  <si>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</si>
  <si>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</si>
  <si>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</si>
  <si>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</si>
  <si>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</si>
  <si>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</si>
  <si>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</si>
  <si>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</si>
  <si>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</si>
  <si>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</si>
  <si>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</si>
  <si>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</si>
  <si>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</si>
  <si>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</si>
  <si>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</si>
  <si>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</si>
  <si>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</si>
  <si>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</si>
  <si>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</si>
  <si>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</si>
  <si>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</si>
  <si>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</si>
  <si>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</si>
  <si>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</si>
  <si>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</si>
  <si>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</si>
  <si>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</si>
  <si>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</si>
  <si>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</si>
  <si>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</si>
  <si>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</si>
  <si>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</si>
  <si>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</si>
  <si>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</si>
  <si>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</si>
  <si>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</si>
  <si>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</si>
  <si>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</si>
  <si>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</si>
  <si>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</si>
  <si>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</si>
  <si>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</si>
  <si>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</si>
  <si>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</si>
  <si>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</si>
  <si>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</si>
  <si>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</si>
  <si>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</si>
  <si>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</si>
  <si>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</si>
  <si>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</si>
  <si>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</si>
  <si>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</si>
  <si>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</si>
  <si>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</si>
  <si>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</si>
  <si>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</si>
  <si>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</si>
  <si>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</si>
  <si>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</si>
  <si>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</si>
  <si>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</si>
  <si>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</si>
  <si>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</si>
  <si>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</si>
  <si>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</si>
  <si>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</si>
  <si>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</si>
  <si>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</si>
  <si>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</si>
  <si>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</si>
  <si>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</si>
  <si>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</si>
  <si>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</si>
  <si>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</si>
  <si>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</si>
  <si>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</si>
  <si>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</si>
  <si>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</si>
  <si>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</si>
  <si>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</si>
  <si>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</si>
  <si>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</si>
  <si>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</si>
  <si>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</si>
  <si>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</si>
  <si>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</si>
  <si>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</si>
  <si>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</si>
  <si>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</si>
  <si>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</si>
  <si>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</si>
  <si>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</si>
  <si>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</si>
  <si>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</si>
  <si>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</si>
  <si>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</si>
  <si>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</si>
  <si>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</si>
  <si>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</si>
  <si>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</si>
  <si>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</si>
  <si>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</si>
  <si>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</si>
  <si>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</si>
  <si>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</si>
  <si>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</si>
  <si>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</si>
  <si>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</si>
  <si>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</si>
  <si>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</si>
  <si>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</si>
  <si>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</si>
  <si>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</si>
  <si>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</si>
  <si>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</si>
  <si>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</si>
  <si>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</si>
  <si>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</si>
  <si>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</si>
  <si>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</si>
  <si>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</si>
  <si>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</si>
  <si>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</si>
  <si>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</si>
  <si>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</si>
  <si>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</si>
  <si>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</si>
  <si>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</si>
  <si>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</si>
  <si>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</si>
  <si>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</si>
  <si>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</si>
  <si>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</si>
  <si>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</si>
  <si>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</si>
  <si>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</si>
  <si>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</si>
  <si>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</si>
  <si>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</si>
  <si>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</si>
  <si>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</si>
  <si>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</si>
  <si>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</si>
  <si>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</si>
  <si>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</si>
  <si>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</si>
  <si>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</si>
  <si>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</si>
  <si>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</si>
  <si>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</si>
  <si>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</si>
  <si>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</si>
  <si>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</si>
  <si>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</si>
  <si>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</si>
  <si>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</si>
  <si>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</si>
  <si>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</si>
  <si>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</si>
  <si>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</si>
  <si>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</si>
  <si>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</si>
  <si>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</si>
  <si>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</si>
  <si>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</si>
  <si>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</si>
  <si>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</si>
  <si>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</si>
  <si>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</si>
  <si>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</si>
  <si>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</si>
  <si>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</si>
  <si>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</si>
  <si>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</si>
  <si>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</si>
  <si>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</si>
  <si>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</si>
  <si>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</si>
  <si>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</si>
  <si>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</si>
  <si>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</si>
  <si>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</si>
  <si>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</si>
  <si>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</si>
  <si>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</si>
  <si>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</si>
  <si>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</si>
  <si>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</si>
  <si>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</si>
  <si>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</si>
  <si>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</si>
  <si>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</si>
  <si>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</si>
  <si>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</si>
  <si>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</si>
  <si>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</si>
  <si>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</si>
  <si>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</si>
  <si>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</si>
  <si>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</si>
  <si>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</si>
  <si>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</si>
  <si>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</si>
  <si>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</si>
  <si>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</si>
  <si>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</si>
  <si>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</si>
  <si>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</si>
  <si>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</si>
  <si>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</si>
  <si>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</si>
  <si>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</si>
  <si>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</si>
  <si>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</si>
  <si>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</si>
  <si>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</si>
  <si>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</si>
  <si>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</si>
  <si>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</si>
  <si>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</si>
  <si>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</si>
  <si>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</si>
  <si>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</si>
  <si>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</si>
  <si>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</si>
  <si>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</si>
  <si>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</si>
  <si>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</si>
  <si>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</si>
  <si>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</si>
  <si>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</si>
  <si>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</si>
  <si>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</si>
  <si>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</si>
  <si>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</si>
  <si>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</si>
  <si>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</si>
  <si>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</si>
  <si>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</si>
  <si>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</si>
  <si>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</si>
  <si>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</si>
  <si>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</si>
  <si>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</si>
  <si>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</si>
  <si>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</si>
  <si>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</si>
  <si>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</si>
  <si>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</si>
  <si>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</si>
  <si>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</si>
  <si>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</si>
  <si>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</si>
  <si>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</si>
  <si>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</si>
  <si>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</si>
  <si>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</si>
  <si>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</si>
  <si>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</si>
  <si>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</si>
  <si>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</si>
  <si>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</si>
  <si>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</si>
  <si>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</si>
  <si>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</si>
  <si>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</si>
  <si>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</si>
  <si>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</si>
  <si>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</si>
  <si>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</si>
  <si>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</si>
  <si>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</si>
  <si>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</si>
  <si>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</si>
  <si>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</si>
  <si>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</si>
  <si>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</si>
  <si>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</si>
  <si>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</si>
  <si>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</si>
  <si>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</si>
  <si>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</si>
  <si>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</si>
  <si>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</si>
  <si>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</si>
  <si>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</si>
  <si>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</si>
  <si>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</si>
  <si>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</si>
  <si>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</si>
  <si>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</si>
  <si>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</si>
  <si>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</si>
  <si>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</si>
  <si>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</si>
  <si>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</si>
  <si>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</si>
  <si>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</si>
  <si>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</si>
  <si>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</si>
  <si>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</si>
  <si>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</si>
  <si>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</si>
  <si>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</si>
  <si>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</si>
  <si>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</si>
  <si>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</si>
  <si>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</si>
  <si>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</si>
  <si>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</si>
  <si>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</si>
  <si>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</si>
  <si>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</si>
  <si>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</si>
  <si>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</si>
  <si>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</si>
  <si>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</si>
  <si>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</si>
  <si>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</si>
  <si>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</si>
  <si>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</si>
  <si>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</si>
  <si>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</si>
  <si>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</si>
  <si>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</si>
  <si>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</si>
  <si>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</si>
  <si>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</si>
  <si>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</si>
  <si>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</si>
  <si>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</si>
  <si>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</si>
  <si>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</si>
  <si>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</si>
  <si>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</si>
  <si>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</si>
  <si>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</si>
  <si>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</si>
  <si>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</si>
  <si>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</si>
  <si>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</si>
  <si>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</si>
  <si>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</si>
  <si>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</si>
  <si>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</si>
  <si>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</si>
  <si>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</si>
  <si>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</si>
  <si>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</si>
  <si>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</si>
  <si>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</si>
  <si>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</si>
  <si>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</si>
  <si>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</si>
  <si>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</si>
  <si>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</si>
  <si>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</si>
  <si>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</si>
  <si>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</si>
  <si>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</si>
  <si>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</si>
  <si>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</si>
  <si>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</si>
  <si>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</si>
  <si>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</si>
  <si>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</si>
  <si>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</si>
  <si>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</si>
  <si>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</si>
  <si>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</si>
  <si>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</si>
  <si>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</si>
  <si>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</si>
  <si>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</si>
  <si>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</si>
  <si>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</si>
  <si>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</si>
  <si>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</si>
  <si>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</si>
  <si>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</si>
  <si>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</si>
  <si>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</si>
  <si>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</si>
  <si>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</si>
  <si>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</si>
  <si>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</si>
  <si>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</si>
  <si>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</si>
  <si>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</si>
  <si>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</si>
  <si>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</si>
  <si>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</si>
  <si>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</si>
  <si>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</si>
  <si>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</si>
  <si>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</si>
  <si>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</si>
  <si>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</si>
  <si>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</si>
  <si>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</si>
  <si>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</si>
  <si>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</si>
  <si>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</si>
  <si>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</si>
  <si>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</si>
  <si>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</si>
  <si>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</si>
  <si>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</si>
  <si>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</si>
  <si>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</si>
  <si>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</si>
  <si>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</si>
  <si>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</si>
  <si>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</si>
  <si>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</si>
  <si>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</si>
  <si>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</si>
  <si>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</si>
  <si>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</si>
  <si>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</si>
  <si>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</si>
  <si>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</si>
  <si>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</si>
  <si>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</si>
  <si>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</si>
  <si>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</si>
  <si>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</si>
  <si>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</si>
  <si>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</si>
  <si>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</si>
  <si>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</si>
  <si>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</si>
  <si>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</si>
  <si>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</si>
  <si>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</si>
  <si>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</si>
  <si>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</si>
  <si>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</si>
  <si>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</si>
  <si>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</si>
  <si>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</si>
  <si>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</si>
  <si>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</si>
  <si>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</si>
  <si>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</si>
  <si>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</si>
  <si>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</si>
  <si>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</si>
  <si>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</si>
  <si>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</si>
  <si>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</si>
  <si>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</si>
  <si>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</si>
  <si>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</si>
  <si>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</si>
  <si>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</si>
  <si>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</si>
  <si>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</si>
  <si>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</si>
  <si>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</si>
  <si>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</si>
  <si>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</si>
  <si>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</si>
  <si>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</si>
  <si>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</si>
  <si>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</si>
  <si>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</si>
  <si>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</si>
  <si>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</si>
  <si>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</si>
  <si>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</si>
  <si>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</si>
  <si>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</si>
  <si>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</si>
  <si>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</si>
  <si>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</si>
  <si>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</si>
  <si>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</si>
  <si>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</si>
  <si>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</si>
  <si>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</si>
  <si>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</si>
  <si>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</si>
  <si>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</si>
  <si>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</si>
  <si>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</si>
  <si>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</si>
  <si>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</si>
  <si>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</si>
  <si>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</si>
  <si>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</si>
  <si>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</si>
  <si>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</si>
  <si>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</si>
  <si>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</si>
  <si>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</si>
  <si>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</si>
  <si>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</si>
  <si>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</si>
  <si>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</si>
  <si>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</si>
  <si>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</si>
  <si>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</si>
  <si>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</si>
  <si>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</si>
  <si>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</si>
  <si>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</si>
  <si>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</si>
  <si>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</si>
  <si>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</si>
  <si>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</si>
  <si>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</si>
  <si>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</si>
  <si>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</si>
  <si>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</si>
  <si>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</si>
  <si>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</si>
  <si>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</si>
  <si>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</si>
  <si>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</si>
  <si>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</si>
  <si>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</si>
  <si>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</si>
  <si>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</si>
  <si>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</si>
  <si>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</si>
  <si>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</si>
  <si>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</si>
  <si>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</si>
  <si>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</si>
  <si>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</si>
  <si>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</si>
  <si>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</si>
  <si>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</si>
  <si>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</si>
  <si>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</si>
  <si>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</si>
  <si>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</si>
  <si>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</si>
  <si>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</si>
  <si>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</si>
  <si>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</si>
  <si>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</si>
  <si>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</si>
  <si>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</si>
  <si>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</si>
  <si>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</si>
  <si>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</si>
  <si>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</si>
  <si>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</si>
  <si>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</si>
  <si>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</si>
  <si>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</si>
  <si>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</si>
  <si>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</si>
  <si>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</si>
  <si>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</si>
  <si>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</si>
  <si>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</si>
  <si>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</si>
  <si>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</si>
  <si>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</si>
  <si>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</si>
  <si>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</si>
  <si>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</si>
  <si>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</si>
  <si>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</si>
  <si>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</si>
  <si>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</si>
  <si>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</si>
  <si>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</si>
  <si>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</si>
  <si>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</si>
  <si>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</si>
  <si>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</si>
  <si>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</si>
  <si>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</si>
  <si>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</si>
  <si>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</si>
  <si>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</si>
  <si>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</si>
  <si>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</si>
  <si>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</si>
  <si>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</si>
  <si>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</si>
  <si>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</si>
  <si>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</si>
  <si>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</si>
  <si>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</si>
  <si>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</si>
  <si>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</si>
  <si>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</si>
  <si>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</si>
  <si>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</si>
  <si>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</si>
  <si>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</si>
  <si>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</si>
  <si>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</si>
  <si>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</si>
  <si>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</si>
  <si>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</si>
  <si>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</si>
  <si>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</si>
  <si>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</si>
  <si>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</si>
  <si>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</si>
  <si>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</si>
  <si>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</si>
  <si>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</si>
  <si>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</si>
  <si>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</si>
  <si>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</si>
  <si>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</si>
  <si>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</si>
  <si>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</si>
  <si>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</si>
  <si>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</si>
  <si>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</si>
  <si>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</si>
  <si>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</si>
  <si>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</si>
  <si>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</si>
  <si>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</si>
  <si>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</si>
  <si>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</si>
  <si>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</si>
  <si>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</si>
  <si>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</si>
  <si>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</si>
  <si>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</si>
  <si>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</si>
  <si>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</si>
  <si>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</si>
  <si>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</si>
  <si>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</si>
  <si>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</si>
  <si>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</si>
  <si>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</si>
  <si>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</si>
  <si>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</si>
  <si>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</si>
  <si>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</si>
  <si>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</si>
  <si>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</si>
  <si>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</si>
  <si>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</si>
  <si>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</si>
  <si>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</si>
  <si>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</si>
  <si>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</si>
  <si>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</si>
  <si>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</si>
  <si>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</si>
  <si>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</si>
  <si>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</si>
  <si>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</si>
  <si>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</si>
  <si>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</si>
  <si>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</si>
  <si>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</si>
  <si>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</si>
  <si>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</si>
  <si>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</si>
  <si>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</si>
  <si>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</si>
  <si>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</si>
  <si>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</si>
  <si>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</si>
  <si>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</si>
  <si>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</si>
  <si>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</si>
  <si>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</si>
  <si>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</si>
  <si>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</si>
  <si>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</si>
  <si>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</si>
  <si>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</si>
  <si>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</si>
  <si>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</si>
  <si>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</si>
  <si>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</si>
  <si>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</si>
  <si>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</si>
  <si>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</si>
  <si>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</si>
  <si>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</si>
  <si>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</si>
  <si>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</si>
  <si>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</si>
  <si>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</si>
  <si>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</si>
  <si>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</si>
  <si>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</si>
  <si>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</si>
  <si>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</si>
  <si>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</si>
  <si>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</si>
  <si>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</si>
  <si>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</si>
  <si>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</si>
  <si>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</si>
  <si>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</si>
  <si>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</si>
  <si>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</si>
  <si>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</si>
  <si>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</si>
  <si>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</si>
  <si>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</si>
  <si>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</si>
  <si>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</si>
  <si>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</si>
  <si>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</si>
  <si>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</si>
  <si>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</si>
  <si>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</si>
  <si>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</si>
  <si>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</si>
  <si>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</si>
  <si>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</si>
  <si>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</si>
  <si>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</si>
  <si>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</si>
  <si>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</si>
  <si>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</si>
  <si>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</si>
  <si>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</si>
  <si>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</si>
  <si>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</si>
  <si>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</si>
  <si>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</si>
  <si>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Count of outcomes</t>
  </si>
  <si>
    <t>(All)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</si>
  <si>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</si>
  <si>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</si>
  <si>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</si>
  <si>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</si>
  <si>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</si>
  <si>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</si>
  <si>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</si>
  <si>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</si>
  <si>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</si>
  <si>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</si>
  <si>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</si>
  <si>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</si>
  <si>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</si>
  <si>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</si>
  <si>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</si>
  <si>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</si>
  <si>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</si>
  <si>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</si>
  <si>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</si>
  <si>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</si>
  <si>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</si>
  <si>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</si>
  <si>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</si>
  <si>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</si>
  <si>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</si>
  <si>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</si>
  <si>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Deviatioin of Goal</t>
  </si>
  <si>
    <t>Upper Quartile of Goal</t>
  </si>
  <si>
    <t>Lower Quartile of Goal</t>
  </si>
  <si>
    <t>IQRof Goal</t>
  </si>
  <si>
    <t>Standard Deviation of Pledged</t>
  </si>
  <si>
    <t>Upper Quartile of Pledged</t>
  </si>
  <si>
    <t>Lower Quartile of Pledged</t>
  </si>
  <si>
    <t>IQRof Pledged</t>
  </si>
  <si>
    <t>Goal</t>
  </si>
  <si>
    <t>Total Project</t>
  </si>
  <si>
    <t>Percentaged Successful</t>
  </si>
  <si>
    <t xml:space="preserve">Percentaged Failed </t>
  </si>
  <si>
    <t>Percentaged Canceled</t>
  </si>
  <si>
    <t>Number Successful</t>
  </si>
  <si>
    <t>Less Thank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</si>
  <si>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</si>
  <si>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</si>
  <si>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</si>
  <si>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</si>
  <si>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</si>
  <si>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</si>
  <si>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</si>
  <si>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</si>
  <si>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</si>
  <si>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</si>
  <si>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Failed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</si>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</sst>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165" fontId="0" fillId="0" borderId="0" xfId="0" applyNumberFormat="1"/>
    <xf numFmtId="16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 2.xlsx]Theater Outcomes by Launch Date!PivotTable9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 on Launch Date</a:t>
            </a:r>
            <a:endParaRPr lang="en-US"/>
          </a:p>
        </c:rich>
      </c:tx>
      <c:layout>
        <c:manualLayout>
          <c:xMode val="edge"/>
          <c:yMode val="edge"/>
          <c:x val="0.33405821658215545"/>
          <c:y val="3.70370370370370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256933508311461"/>
          <c:y val="7.407407407407407E-2"/>
          <c:w val="0.72270231846019251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E-634F-80C2-C39FA9055D3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BE-634F-80C2-C39FA9055D3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BE-634F-80C2-C39FA9055D36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3BE-634F-80C2-C39FA9055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121632"/>
        <c:axId val="1758189760"/>
      </c:lineChart>
      <c:catAx>
        <c:axId val="50912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189760"/>
        <c:crosses val="autoZero"/>
        <c:auto val="1"/>
        <c:lblAlgn val="ctr"/>
        <c:lblOffset val="100"/>
        <c:noMultiLvlLbl val="0"/>
      </c:catAx>
      <c:valAx>
        <c:axId val="175818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2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 2.xlsx]Category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9-2F4D-A245-F306077221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39-2F4D-A245-F306077221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39-2F4D-A245-F306077221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139-2F4D-A245-F30607722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2527504"/>
        <c:axId val="1061570240"/>
      </c:barChart>
      <c:catAx>
        <c:axId val="144252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70240"/>
        <c:crosses val="autoZero"/>
        <c:auto val="1"/>
        <c:lblAlgn val="ctr"/>
        <c:lblOffset val="100"/>
        <c:noMultiLvlLbl val="0"/>
      </c:catAx>
      <c:valAx>
        <c:axId val="106157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52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 2.xlsx]Subcategory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16-C147-9C9A-361F735965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16-C147-9C9A-361F735965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16-C147-9C9A-361F7359658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A-824B-94E5-E5920FCDF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8713088"/>
        <c:axId val="1468367232"/>
      </c:barChart>
      <c:catAx>
        <c:axId val="146871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67232"/>
        <c:crosses val="autoZero"/>
        <c:auto val="1"/>
        <c:lblAlgn val="ctr"/>
        <c:lblOffset val="100"/>
        <c:noMultiLvlLbl val="0"/>
      </c:catAx>
      <c:valAx>
        <c:axId val="146836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1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Percentaged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Goals'!$F$2:$F$12</c:f>
              <c:numCache>
                <c:formatCode>0%</c:formatCode>
                <c:ptCount val="11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90.697674418604649</c:v>
                </c:pt>
                <c:pt idx="7">
                  <c:v>27.27272727272727</c:v>
                </c:pt>
                <c:pt idx="8">
                  <c:v>33.333333333333329</c:v>
                </c:pt>
                <c:pt idx="9">
                  <c:v>99.50248756218906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54-7548-A776-BA640AC328E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Percentaged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Goals'!$G$2:$G$12</c:f>
              <c:numCache>
                <c:formatCode>0%</c:formatCode>
                <c:ptCount val="11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9.3023255813953494</c:v>
                </c:pt>
                <c:pt idx="7">
                  <c:v>72.727272727272734</c:v>
                </c:pt>
                <c:pt idx="8">
                  <c:v>66.666666666666657</c:v>
                </c:pt>
                <c:pt idx="9">
                  <c:v>0.49751243781094528</c:v>
                </c:pt>
                <c:pt idx="1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54-7548-A776-BA640AC328E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54-7548-A776-BA640AC32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897039"/>
        <c:axId val="299595311"/>
      </c:lineChart>
      <c:catAx>
        <c:axId val="298897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595311"/>
        <c:crosses val="autoZero"/>
        <c:auto val="1"/>
        <c:lblAlgn val="ctr"/>
        <c:lblOffset val="100"/>
        <c:noMultiLvlLbl val="0"/>
      </c:catAx>
      <c:valAx>
        <c:axId val="29959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89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423332</xdr:colOff>
      <xdr:row>2</xdr:row>
      <xdr:rowOff>101601</xdr:rowOff>
    </xdr:from>
    <xdr:to>
      <xdr:col>15</xdr:col>
      <xdr:colOff>270933</xdr:colOff>
      <xdr:row>16</xdr:row>
      <xdr:rowOff>118535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008C7A-B254-CF18-8836-D3D3E7FF8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8</xdr:row>
      <xdr:rowOff>50800</xdr:rowOff>
    </xdr:from>
    <xdr:to>
      <xdr:col>14</xdr:col>
      <xdr:colOff>304800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7952D-E430-B586-85E2-ADC400274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8</xdr:row>
      <xdr:rowOff>50800</xdr:rowOff>
    </xdr:from>
    <xdr:to>
      <xdr:col>17</xdr:col>
      <xdr:colOff>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38C9F-5918-E350-C2D6-EF4CD07AD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609600</xdr:colOff>
      <xdr:row>14</xdr:row>
      <xdr:rowOff>101600</xdr:rowOff>
    </xdr:from>
    <xdr:to>
      <xdr:col>10</xdr:col>
      <xdr:colOff>165100</xdr:colOff>
      <xdr:row>34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0CD6C-6C26-98DC-20CF-EF4440058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ita Garcia" refreshedDate="44846.051575810183" createdVersion="8" refreshedVersion="8" minRefreshableVersion="3" recordCount="4114" xr:uid="{9553BDC3-D1FE-9644-AA41-939A45A5132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ita Garcia" refreshedDate="44846.070581944441" createdVersion="8" refreshedVersion="8" minRefreshableVersion="3" recordCount="4114" xr:uid="{B18D20CB-412A-BD4B-8C51-EDD22D3EEB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D4E7D-96A8-F244-BCDF-5670F170C7F4}" name="PivotTable9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D66CD-ED21-1C4F-96BC-67A324BE14BB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997C7-40BE-7D40-BEB5-74A39B5D0547}" name="PivotTable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BE4B7-E5BF-3043-8D4A-7C3DECE66A21}">
  <sheetPr codeName="Sheet1"/>
  <dimension ref="A1:F18"/>
  <sheetViews>
    <sheetView zoomScale="150" workbookViewId="0">
      <selection activeCell="P12" sqref="P12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1640625" bestFit="1" customWidth="1"/>
  </cols>
  <sheetData>
    <row r="1" spans="1:6" x14ac:dyDescent="0.2">
      <c r="A1" s="12" t="s">
        <v>8363</v>
      </c>
      <c r="B1" t="s">
        <v>8323</v>
      </c>
    </row>
    <row r="2" spans="1:6" x14ac:dyDescent="0.2">
      <c r="A2" s="12" t="s">
        <v>8379</v>
      </c>
      <c r="B2" t="s">
        <v>8362</v>
      </c>
    </row>
    <row r="4" spans="1:6" x14ac:dyDescent="0.2">
      <c r="A4" s="12" t="s">
        <v>8361</v>
      </c>
      <c r="B4" s="12" t="s">
        <v>8358</v>
      </c>
    </row>
    <row r="5" spans="1:6" x14ac:dyDescent="0.2">
      <c r="A5" s="12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8359</v>
      </c>
    </row>
    <row r="6" spans="1:6" x14ac:dyDescent="0.2">
      <c r="A6" s="15" t="s">
        <v>8373</v>
      </c>
      <c r="B6" s="11">
        <v>56</v>
      </c>
      <c r="C6" s="11">
        <v>2</v>
      </c>
      <c r="D6" s="11">
        <v>33</v>
      </c>
      <c r="E6" s="11">
        <v>7</v>
      </c>
      <c r="F6" s="11">
        <v>98</v>
      </c>
    </row>
    <row r="7" spans="1:6" x14ac:dyDescent="0.2">
      <c r="A7" s="15" t="s">
        <v>8374</v>
      </c>
      <c r="B7" s="11">
        <v>71</v>
      </c>
      <c r="C7" s="11">
        <v>8</v>
      </c>
      <c r="D7" s="11">
        <v>39</v>
      </c>
      <c r="E7" s="11">
        <v>3</v>
      </c>
      <c r="F7" s="11">
        <v>121</v>
      </c>
    </row>
    <row r="8" spans="1:6" x14ac:dyDescent="0.2">
      <c r="A8" s="15" t="s">
        <v>8375</v>
      </c>
      <c r="B8" s="11">
        <v>56</v>
      </c>
      <c r="C8" s="11">
        <v>14</v>
      </c>
      <c r="D8" s="11">
        <v>33</v>
      </c>
      <c r="E8" s="11">
        <v>3</v>
      </c>
      <c r="F8" s="11">
        <v>106</v>
      </c>
    </row>
    <row r="9" spans="1:6" x14ac:dyDescent="0.2">
      <c r="A9" s="15" t="s">
        <v>8376</v>
      </c>
      <c r="B9" s="11">
        <v>71</v>
      </c>
      <c r="C9" s="11"/>
      <c r="D9" s="11">
        <v>40</v>
      </c>
      <c r="E9" s="11">
        <v>2</v>
      </c>
      <c r="F9" s="11">
        <v>113</v>
      </c>
    </row>
    <row r="10" spans="1:6" x14ac:dyDescent="0.2">
      <c r="A10" s="15" t="s">
        <v>8367</v>
      </c>
      <c r="B10" s="11">
        <v>111</v>
      </c>
      <c r="C10" s="11"/>
      <c r="D10" s="11">
        <v>52</v>
      </c>
      <c r="E10" s="11">
        <v>3</v>
      </c>
      <c r="F10" s="11">
        <v>166</v>
      </c>
    </row>
    <row r="11" spans="1:6" x14ac:dyDescent="0.2">
      <c r="A11" s="15" t="s">
        <v>8377</v>
      </c>
      <c r="B11" s="11">
        <v>100</v>
      </c>
      <c r="C11" s="11"/>
      <c r="D11" s="11">
        <v>49</v>
      </c>
      <c r="E11" s="11">
        <v>4</v>
      </c>
      <c r="F11" s="11">
        <v>153</v>
      </c>
    </row>
    <row r="12" spans="1:6" x14ac:dyDescent="0.2">
      <c r="A12" s="15" t="s">
        <v>8368</v>
      </c>
      <c r="B12" s="11">
        <v>87</v>
      </c>
      <c r="C12" s="11"/>
      <c r="D12" s="11">
        <v>50</v>
      </c>
      <c r="E12" s="11">
        <v>1</v>
      </c>
      <c r="F12" s="11">
        <v>138</v>
      </c>
    </row>
    <row r="13" spans="1:6" x14ac:dyDescent="0.2">
      <c r="A13" s="15" t="s">
        <v>8369</v>
      </c>
      <c r="B13" s="11">
        <v>72</v>
      </c>
      <c r="C13" s="11"/>
      <c r="D13" s="11">
        <v>47</v>
      </c>
      <c r="E13" s="11">
        <v>4</v>
      </c>
      <c r="F13" s="11">
        <v>123</v>
      </c>
    </row>
    <row r="14" spans="1:6" x14ac:dyDescent="0.2">
      <c r="A14" s="15" t="s">
        <v>8370</v>
      </c>
      <c r="B14" s="11">
        <v>59</v>
      </c>
      <c r="C14" s="11"/>
      <c r="D14" s="11">
        <v>34</v>
      </c>
      <c r="E14" s="11">
        <v>4</v>
      </c>
      <c r="F14" s="11">
        <v>97</v>
      </c>
    </row>
    <row r="15" spans="1:6" x14ac:dyDescent="0.2">
      <c r="A15" s="15" t="s">
        <v>8371</v>
      </c>
      <c r="B15" s="11">
        <v>65</v>
      </c>
      <c r="C15" s="11"/>
      <c r="D15" s="11">
        <v>50</v>
      </c>
      <c r="E15" s="11"/>
      <c r="F15" s="11">
        <v>115</v>
      </c>
    </row>
    <row r="16" spans="1:6" x14ac:dyDescent="0.2">
      <c r="A16" s="15" t="s">
        <v>8372</v>
      </c>
      <c r="B16" s="11">
        <v>54</v>
      </c>
      <c r="C16" s="11"/>
      <c r="D16" s="11">
        <v>31</v>
      </c>
      <c r="E16" s="11">
        <v>3</v>
      </c>
      <c r="F16" s="11">
        <v>88</v>
      </c>
    </row>
    <row r="17" spans="1:6" x14ac:dyDescent="0.2">
      <c r="A17" s="15" t="s">
        <v>8378</v>
      </c>
      <c r="B17" s="11">
        <v>37</v>
      </c>
      <c r="C17" s="11"/>
      <c r="D17" s="11">
        <v>35</v>
      </c>
      <c r="E17" s="11">
        <v>3</v>
      </c>
      <c r="F17" s="11">
        <v>75</v>
      </c>
    </row>
    <row r="18" spans="1:6" x14ac:dyDescent="0.2">
      <c r="A18" s="15" t="s">
        <v>8359</v>
      </c>
      <c r="B18" s="11">
        <v>839</v>
      </c>
      <c r="C18" s="11">
        <v>24</v>
      </c>
      <c r="D18" s="11">
        <v>493</v>
      </c>
      <c r="E18" s="11">
        <v>37</v>
      </c>
      <c r="F18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E38CF-FCEB-734F-8F4C-46CCEC2CD902}">
  <sheetPr codeName="Sheet2"/>
  <dimension ref="A1:F14"/>
  <sheetViews>
    <sheetView workbookViewId="0">
      <selection activeCell="F31" sqref="F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8362</v>
      </c>
    </row>
    <row r="3" spans="1:6" x14ac:dyDescent="0.2">
      <c r="A3" s="12" t="s">
        <v>8361</v>
      </c>
      <c r="B3" s="12" t="s">
        <v>8358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8321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3" t="s">
        <v>8319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3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3" t="s">
        <v>8346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8327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3" t="s">
        <v>8313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3" t="s">
        <v>8311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3" t="s">
        <v>8308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3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3" t="s">
        <v>8359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1992E-1715-3F42-9FB7-F92A219A6217}">
  <sheetPr codeName="Sheet3"/>
  <dimension ref="A1:F47"/>
  <sheetViews>
    <sheetView zoomScale="122" zoomScaleNormal="122"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8362</v>
      </c>
    </row>
    <row r="2" spans="1:6" x14ac:dyDescent="0.2">
      <c r="A2" s="12" t="s">
        <v>8363</v>
      </c>
      <c r="B2" t="s">
        <v>8362</v>
      </c>
    </row>
    <row r="4" spans="1:6" x14ac:dyDescent="0.2">
      <c r="A4" s="12" t="s">
        <v>8361</v>
      </c>
      <c r="B4" s="12" t="s">
        <v>8358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3" t="s">
        <v>8339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8349</v>
      </c>
      <c r="B7" s="11">
        <v>20</v>
      </c>
      <c r="C7" s="11"/>
      <c r="D7" s="11"/>
      <c r="E7" s="11"/>
      <c r="F7" s="11">
        <v>20</v>
      </c>
    </row>
    <row r="8" spans="1:6" x14ac:dyDescent="0.2">
      <c r="A8" s="13" t="s">
        <v>8347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8341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3" t="s">
        <v>8322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3" t="s">
        <v>8325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3" t="s">
        <v>8330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3" t="s">
        <v>8352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8345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3" t="s">
        <v>8318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8309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3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3" t="s">
        <v>8350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8340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3" t="s">
        <v>8336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3" t="s">
        <v>8344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8335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3" t="s">
        <v>8355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8333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3" t="s">
        <v>8353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8314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3" t="s">
        <v>8351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8326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3" t="s">
        <v>8338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3" t="s">
        <v>8312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8357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8331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3" t="s">
        <v>8337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3" t="s">
        <v>8343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3" t="s">
        <v>8320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3" t="s">
        <v>8315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3" t="s">
        <v>8324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3" t="s">
        <v>8317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3" t="s">
        <v>8332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3" t="s">
        <v>8348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3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8310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3" t="s">
        <v>8342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3" t="s">
        <v>8354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3" t="s">
        <v>8359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09167-C51C-A24C-B169-A76482C86994}">
  <sheetPr codeName="Sheet5"/>
  <dimension ref="A1:H12"/>
  <sheetViews>
    <sheetView workbookViewId="0">
      <selection activeCell="F1" sqref="F1:H12"/>
    </sheetView>
  </sheetViews>
  <sheetFormatPr baseColWidth="10" defaultRowHeight="15" x14ac:dyDescent="0.2"/>
  <cols>
    <col min="1" max="1" width="19.83203125" customWidth="1"/>
    <col min="2" max="2" width="15.33203125" bestFit="1" customWidth="1"/>
    <col min="3" max="3" width="12.6640625" bestFit="1" customWidth="1"/>
    <col min="4" max="4" width="14.83203125" customWidth="1"/>
    <col min="5" max="5" width="13.83203125" customWidth="1"/>
    <col min="6" max="6" width="18.6640625" bestFit="1" customWidth="1"/>
    <col min="7" max="7" width="15.6640625" bestFit="1" customWidth="1"/>
    <col min="8" max="8" width="17.83203125" bestFit="1" customWidth="1"/>
  </cols>
  <sheetData>
    <row r="1" spans="1:8" x14ac:dyDescent="0.2">
      <c r="A1" t="s">
        <v>8397</v>
      </c>
      <c r="B1" t="s">
        <v>8402</v>
      </c>
      <c r="C1" t="s">
        <v>8414</v>
      </c>
      <c r="D1" t="s">
        <v>8415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">
      <c r="A2" t="s">
        <v>8403</v>
      </c>
      <c r="B2">
        <f>COUNTIFS(Kickstarter!$R:$R,"plays",Kickstarter!$F:$F,"successful",Kickstarter!$D:$D,"&lt;1000")</f>
        <v>141</v>
      </c>
      <c r="C2">
        <f>COUNTIFS(Kickstarter!$F:$F,"=failed",Kickstarter!$D:$D,"&lt;1000",Kickstarter!R:R,"plays")</f>
        <v>45</v>
      </c>
      <c r="D2">
        <f>COUNTIFS(Kickstarter!$F:$F,"=canceled",Kickstarter!$D:$D,"&lt;1000",Kickstarter!R:R,"plays")</f>
        <v>0</v>
      </c>
      <c r="E2">
        <f>SUM(B2+C2)</f>
        <v>186</v>
      </c>
      <c r="F2" s="20">
        <f>B2/E2*100</f>
        <v>75.806451612903231</v>
      </c>
      <c r="G2" s="20">
        <f>C2/E2*100</f>
        <v>24.193548387096776</v>
      </c>
      <c r="H2">
        <f>D2/E2*100</f>
        <v>0</v>
      </c>
    </row>
    <row r="3" spans="1:8" x14ac:dyDescent="0.2">
      <c r="A3" t="s">
        <v>8404</v>
      </c>
      <c r="B3">
        <f>COUNTIFS(Kickstarter!$R:$R,"plays",Kickstarter!$F:$F,"successful",Kickstarter!$D:$D,"&gt;=1000",Kickstarter!$D:$D,"&lt;4999")</f>
        <v>387</v>
      </c>
      <c r="C3">
        <f>COUNTIFS(Kickstarter!$R:$R,"plays",Kickstarter!$F:$F,"Failed",Kickstarter!$D:$D,"&gt;=1000",Kickstarter!$D:$D,"&lt;4999")</f>
        <v>146</v>
      </c>
      <c r="D3">
        <f>COUNTIFS(Kickstarter!$R:$R,"plays",Kickstarter!$F:$F,"canceled",Kickstarter!$D:$D,"&gt;=1000",Kickstarter!$D:$D,"&lt;4999")</f>
        <v>0</v>
      </c>
      <c r="E3">
        <f>SUM(B3+C3)</f>
        <v>533</v>
      </c>
      <c r="F3" s="20">
        <f t="shared" ref="F3:F12" si="0">B3/E3*100</f>
        <v>72.607879924953096</v>
      </c>
      <c r="G3" s="20">
        <f t="shared" ref="G3:G12" si="1">C3/E3*100</f>
        <v>27.392120075046904</v>
      </c>
      <c r="H3">
        <f t="shared" ref="H3:H12" si="2">D3/E3*100</f>
        <v>0</v>
      </c>
    </row>
    <row r="4" spans="1:8" x14ac:dyDescent="0.2">
      <c r="A4" t="s">
        <v>8405</v>
      </c>
      <c r="B4">
        <f>COUNTIFS(Kickstarter!$R:$R,"plays",Kickstarter!$F:$F,"successful",Kickstarter!$D:$D,"&gt;=5000",Kickstarter!$D:$D,"&lt;9999")</f>
        <v>93</v>
      </c>
      <c r="C4">
        <f>COUNTIFS(Kickstarter!$R:$R,"plays",Kickstarter!$F:$F,"Failed",Kickstarter!$D:$D,"&gt;=5000",Kickstarter!$D:$D,"&lt;9999")</f>
        <v>76</v>
      </c>
      <c r="D4">
        <f>COUNTIFS(Kickstarter!$R:$R,"plays",Kickstarter!$F:$F,"canceled",Kickstarter!$D:$D,"&gt;=5000",Kickstarter!$D:$D,"&lt;9999")</f>
        <v>0</v>
      </c>
      <c r="E4">
        <f t="shared" ref="E4:E12" si="3">SUM(B4+C4)</f>
        <v>169</v>
      </c>
      <c r="F4" s="20">
        <f t="shared" si="0"/>
        <v>55.029585798816569</v>
      </c>
      <c r="G4" s="20">
        <f t="shared" si="1"/>
        <v>44.970414201183431</v>
      </c>
      <c r="H4">
        <f t="shared" si="2"/>
        <v>0</v>
      </c>
    </row>
    <row r="5" spans="1:8" x14ac:dyDescent="0.2">
      <c r="A5" t="s">
        <v>8406</v>
      </c>
      <c r="B5">
        <f>COUNTIFS(Kickstarter!$R:$R,"plays",Kickstarter!$F:$F,"successful",Kickstarter!$D:$D,"&gt;=10000",Kickstarter!$D:$D,"&lt;14999")</f>
        <v>39</v>
      </c>
      <c r="C5">
        <f>COUNTIFS(Kickstarter!$R:$R,"plays",Kickstarter!$F:$F,"Failed",Kickstarter!$D:$D,"&gt;=10000",Kickstarter!$D:$D,"&lt;14999")</f>
        <v>33</v>
      </c>
      <c r="D5">
        <f>COUNTIFS(Kickstarter!$R:$R,"plays",Kickstarter!$F:$F,"Canceled",Kickstarter!$D:$D,"&gt;=10000",Kickstarter!$D:$D,"&lt;14999")</f>
        <v>0</v>
      </c>
      <c r="E5">
        <f t="shared" si="3"/>
        <v>72</v>
      </c>
      <c r="F5" s="20">
        <f t="shared" si="0"/>
        <v>54.166666666666664</v>
      </c>
      <c r="G5" s="20">
        <f t="shared" si="1"/>
        <v>45.833333333333329</v>
      </c>
      <c r="H5">
        <f t="shared" si="2"/>
        <v>0</v>
      </c>
    </row>
    <row r="6" spans="1:8" x14ac:dyDescent="0.2">
      <c r="A6" t="s">
        <v>8407</v>
      </c>
      <c r="B6">
        <f>COUNTIFS(Kickstarter!$R:$R,"plays",Kickstarter!$F:$F,"successful",Kickstarter!$D:$D,"&gt;=15000",Kickstarter!$D:$D,"&lt;19999")</f>
        <v>12</v>
      </c>
      <c r="C6">
        <f>COUNTIFS(Kickstarter!$R:$R,"plays",Kickstarter!$F:$F,"Failed",Kickstarter!$D:$D,"&gt;=15000",Kickstarter!$D:$D,"&lt;19999")</f>
        <v>12</v>
      </c>
      <c r="D6">
        <f>COUNTIFS(Kickstarter!$R:$R,"plays",Kickstarter!$F:$F,"Canceled",Kickstarter!$D:$D,"&gt;=15000",Kickstarter!$D:$D,"&lt;19999")</f>
        <v>0</v>
      </c>
      <c r="E6">
        <f t="shared" si="3"/>
        <v>24</v>
      </c>
      <c r="F6" s="20">
        <f t="shared" si="0"/>
        <v>50</v>
      </c>
      <c r="G6" s="20">
        <f t="shared" si="1"/>
        <v>50</v>
      </c>
      <c r="H6">
        <f t="shared" si="2"/>
        <v>0</v>
      </c>
    </row>
    <row r="7" spans="1:8" x14ac:dyDescent="0.2">
      <c r="A7" t="s">
        <v>8408</v>
      </c>
      <c r="B7">
        <f>COUNTIFS(Kickstarter!$R:$R,"plays",Kickstarter!$F:$F,"successful",Kickstarter!$D:$D,"&gt;=20000",Kickstarter!$D:$D,"&lt;24999")</f>
        <v>9</v>
      </c>
      <c r="C7">
        <f>COUNTIFS(Kickstarter!$R:$R,"plays",Kickstarter!$F:$F,"Failed",Kickstarter!$D:$D,"&gt;=20000",Kickstarter!$D:$D,"&lt;24999")</f>
        <v>11</v>
      </c>
      <c r="D7">
        <f>COUNTIFS(Kickstarter!$R:$R,"plays",Kickstarter!$F:$F,"Canceled",Kickstarter!$D:$D,"&gt;=20000",Kickstarter!$D:$D,"&lt;24999")</f>
        <v>0</v>
      </c>
      <c r="E7">
        <f t="shared" si="3"/>
        <v>20</v>
      </c>
      <c r="F7" s="20">
        <f t="shared" si="0"/>
        <v>45</v>
      </c>
      <c r="G7" s="20">
        <f t="shared" si="1"/>
        <v>55.000000000000007</v>
      </c>
      <c r="H7">
        <f t="shared" si="2"/>
        <v>0</v>
      </c>
    </row>
    <row r="8" spans="1:8" x14ac:dyDescent="0.2">
      <c r="A8" t="s">
        <v>8409</v>
      </c>
      <c r="B8">
        <f>COUNTIFS(Kickstarter!$R:$R,"plays",Kickstarter!$F:$F,"successful",Kickstarter!$D:$D,"&gt;=10000",Kickstarter!$D:$D,"&lt;14999")</f>
        <v>39</v>
      </c>
      <c r="C8">
        <f>COUNTIFS(Kickstarter!$R:$R,"plays",Kickstarter!$F:$F,"Failed",Kickstarter!$D:$D,"&gt;=25000",Kickstarter!$D:$D,"&lt;29999")</f>
        <v>4</v>
      </c>
      <c r="D8">
        <f>COUNTIFS(Kickstarter!$R:$R,"plays",Kickstarter!$F:$F,"Canceled",Kickstarter!$D:$D,"&gt;=25000",Kickstarter!$D:$D,"&lt;29999")</f>
        <v>0</v>
      </c>
      <c r="E8">
        <f t="shared" si="3"/>
        <v>43</v>
      </c>
      <c r="F8" s="20">
        <f t="shared" si="0"/>
        <v>90.697674418604649</v>
      </c>
      <c r="G8" s="20">
        <f t="shared" si="1"/>
        <v>9.3023255813953494</v>
      </c>
      <c r="H8">
        <f t="shared" si="2"/>
        <v>0</v>
      </c>
    </row>
    <row r="9" spans="1:8" x14ac:dyDescent="0.2">
      <c r="A9" t="s">
        <v>8410</v>
      </c>
      <c r="B9">
        <f>COUNTIFS(Kickstarter!$R:$R,"plays",Kickstarter!$F:$F,"successful",Kickstarter!$D:$D,"&gt;=30000",Kickstarter!$D:$D,"&lt;34999")</f>
        <v>3</v>
      </c>
      <c r="C9">
        <f>COUNTIFS(Kickstarter!$R:$R,"plays",Kickstarter!$F:$F,"Failed",Kickstarter!$D:$D,"&gt;=30000",Kickstarter!$D:$D,"&lt;34999")</f>
        <v>8</v>
      </c>
      <c r="D9">
        <f>COUNTIFS(Kickstarter!$R:$R,"plays",Kickstarter!$F:$F,"Canceled",Kickstarter!$D:$D,"&gt;=30000",Kickstarter!$D:$D,"&lt;34999")</f>
        <v>0</v>
      </c>
      <c r="E9">
        <f t="shared" si="3"/>
        <v>11</v>
      </c>
      <c r="F9" s="20">
        <f t="shared" si="0"/>
        <v>27.27272727272727</v>
      </c>
      <c r="G9" s="20">
        <f t="shared" si="1"/>
        <v>72.727272727272734</v>
      </c>
      <c r="H9">
        <f t="shared" si="2"/>
        <v>0</v>
      </c>
    </row>
    <row r="10" spans="1:8" x14ac:dyDescent="0.2">
      <c r="A10" t="s">
        <v>8411</v>
      </c>
      <c r="B10">
        <f>COUNTIFS(Kickstarter!$R:$R,"plays",Kickstarter!$F:$F,"successful",Kickstarter!$D:$D,"&gt;=35000",Kickstarter!$D:$D,"&lt;39999")</f>
        <v>4</v>
      </c>
      <c r="C10">
        <f>COUNTIFS(Kickstarter!$R:$R,"plays",Kickstarter!$F:$F,"Failed",Kickstarter!$D:$D,"&gt;=30000",Kickstarter!$D:$D,"&lt;34999")</f>
        <v>8</v>
      </c>
      <c r="D10">
        <f>COUNTIFS(Kickstarter!$R:$R,"plays",Kickstarter!$F:$F,"canceled",Kickstarter!$D:$D,"&gt;=30000",Kickstarter!$D:$D,"&lt;34999")</f>
        <v>0</v>
      </c>
      <c r="E10">
        <f t="shared" si="3"/>
        <v>12</v>
      </c>
      <c r="F10" s="20">
        <f t="shared" si="0"/>
        <v>33.333333333333329</v>
      </c>
      <c r="G10" s="20">
        <f t="shared" si="1"/>
        <v>66.666666666666657</v>
      </c>
      <c r="H10">
        <f t="shared" si="2"/>
        <v>0</v>
      </c>
    </row>
    <row r="11" spans="1:8" x14ac:dyDescent="0.2">
      <c r="A11" t="s">
        <v>8412</v>
      </c>
      <c r="B11">
        <f>COUNTIFS(Kickstarter!$R:$R,"plays",Kickstarter!$F:$F,"successful",Kickstarter!$D:$D,"&gt;=4000",Kickstarter!$D:$D,"&lt;44999")</f>
        <v>200</v>
      </c>
      <c r="C11">
        <f>COUNTIFS(Kickstarter!$R:$R,"plays",Kickstarter!$F:$F,"Failed",Kickstarter!$D:$D,"&gt;=40000",Kickstarter!$D:$D,"&lt;$44999")</f>
        <v>1</v>
      </c>
      <c r="D11">
        <f>COUNTIFS(Kickstarter!$R:$R,"plays",Kickstarter!$F:$F,"canceled",Kickstarter!$D:$D,"&gt;=40000",Kickstarter!$D:$D,"&lt;$44999")</f>
        <v>0</v>
      </c>
      <c r="E11">
        <f t="shared" si="3"/>
        <v>201</v>
      </c>
      <c r="F11" s="20">
        <f t="shared" si="0"/>
        <v>99.50248756218906</v>
      </c>
      <c r="G11" s="20">
        <f t="shared" si="1"/>
        <v>0.49751243781094528</v>
      </c>
      <c r="H11">
        <f t="shared" si="2"/>
        <v>0</v>
      </c>
    </row>
    <row r="12" spans="1:8" x14ac:dyDescent="0.2">
      <c r="A12" t="s">
        <v>8413</v>
      </c>
      <c r="B12">
        <f>COUNTIFS(Kickstarter!$R:$R,"plays",Kickstarter!$F:$F,"successful",Kickstarter!$D:$D,"&gt;=45000",Kickstarter!$D:$D,"&lt;49999")</f>
        <v>0</v>
      </c>
      <c r="C12">
        <f>COUNTIFS(Kickstarter!$R:$R,"plays",Kickstarter!$F:$F,"Failed",Kickstarter!$D:$D,"&gt;=45000",Kickstarter!$D:$D,"&lt;49999")</f>
        <v>1</v>
      </c>
      <c r="D12">
        <f>COUNTIFS(Kickstarter!$R:$R,"plays",Kickstarter!$F:$F,"canceled",Kickstarter!$D:$D,"&gt;=45000",Kickstarter!$D:$D,"&lt;49999")</f>
        <v>0</v>
      </c>
      <c r="E12">
        <f t="shared" si="3"/>
        <v>1</v>
      </c>
      <c r="F12" s="20">
        <f t="shared" si="0"/>
        <v>0</v>
      </c>
      <c r="G12" s="20">
        <f t="shared" si="1"/>
        <v>100</v>
      </c>
      <c r="H12">
        <f t="shared" si="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T4115"/>
  <sheetViews>
    <sheetView zoomScaleNormal="100" workbookViewId="0">
      <pane xSplit="2" ySplit="1" topLeftCell="C84" activePane="bottomRight" state="frozen"/>
      <selection pane="topRight" activeCell="C1" sqref="C1"/>
      <selection pane="bottomLeft" activeCell="A2" sqref="A2"/>
      <selection pane="bottomRight" activeCell="E1" sqref="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8" max="18" width="15.6640625" bestFit="1" customWidth="1"/>
    <col min="19" max="19" width="15" style="14" customWidth="1"/>
    <col min="20" max="20" width="14.1640625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6" t="s">
        <v>8365</v>
      </c>
      <c r="T1" s="16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" si="0">ROUND(E2/D2*100,0)</f>
        <v>7814</v>
      </c>
      <c r="P2">
        <f t="shared" ref="P2:P65" si="1">IFERROR(ROUND(E2/L2,2), 0)</f>
        <v>88.6</v>
      </c>
      <c r="Q2" s="10" t="s">
        <v>8308</v>
      </c>
      <c r="R2" t="s">
        <v>8309</v>
      </c>
      <c r="S2" s="14">
        <f t="shared" ref="S2:S65" si="2">(((J2/60)/60)/24)+DATE(1970,1,1)</f>
        <v>41324.214571759258</v>
      </c>
      <c r="T2" s="14">
        <f t="shared" ref="T2:T65" si="3">(((I2/60)/60)/24)+DATE(1970,1,1)</f>
        <v>41358.172905092593</v>
      </c>
    </row>
    <row r="3" spans="1:20" ht="48" hidden="1" x14ac:dyDescent="0.2">
      <c r="A3">
        <v>1566</v>
      </c>
      <c r="B3" s="3" t="s">
        <v>1567</v>
      </c>
      <c r="C3" s="3" t="s">
        <v>5676</v>
      </c>
      <c r="D3" s="6">
        <v>30000</v>
      </c>
      <c r="E3" s="8">
        <v>6375</v>
      </c>
      <c r="F3" t="s">
        <v>8219</v>
      </c>
      <c r="G3" t="s">
        <v>8223</v>
      </c>
      <c r="H3" t="s">
        <v>8245</v>
      </c>
      <c r="I3">
        <v>1469656800</v>
      </c>
      <c r="J3">
        <v>1467151204</v>
      </c>
      <c r="K3" t="b">
        <v>0</v>
      </c>
      <c r="L3">
        <v>59</v>
      </c>
      <c r="M3" t="b">
        <v>0</v>
      </c>
      <c r="N3" t="s">
        <v>8288</v>
      </c>
      <c r="O3">
        <f t="shared" ref="O3:O66" si="4">ROUND(E3/D3*100,0)</f>
        <v>21</v>
      </c>
      <c r="P3">
        <f t="shared" si="1"/>
        <v>108.05</v>
      </c>
      <c r="Q3" s="10" t="s">
        <v>8311</v>
      </c>
      <c r="R3" t="s">
        <v>8349</v>
      </c>
      <c r="S3" s="14">
        <f t="shared" si="2"/>
        <v>42549.916712962964</v>
      </c>
      <c r="T3" s="14">
        <f t="shared" si="3"/>
        <v>42578.916666666672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4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4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4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4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4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4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4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4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4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4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4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4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4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48" hidden="1" x14ac:dyDescent="0.2">
      <c r="A17">
        <v>1568</v>
      </c>
      <c r="B17" s="3" t="s">
        <v>1569</v>
      </c>
      <c r="C17" s="3" t="s">
        <v>5678</v>
      </c>
      <c r="D17" s="6">
        <v>25000</v>
      </c>
      <c r="E17" s="8">
        <v>3410</v>
      </c>
      <c r="F17" t="s">
        <v>8219</v>
      </c>
      <c r="G17" t="s">
        <v>8223</v>
      </c>
      <c r="H17" t="s">
        <v>8245</v>
      </c>
      <c r="I17">
        <v>1419384585</v>
      </c>
      <c r="J17">
        <v>1416360585</v>
      </c>
      <c r="K17" t="b">
        <v>0</v>
      </c>
      <c r="L17">
        <v>22</v>
      </c>
      <c r="M17" t="b">
        <v>0</v>
      </c>
      <c r="N17" t="s">
        <v>8288</v>
      </c>
      <c r="O17">
        <f t="shared" si="4"/>
        <v>14</v>
      </c>
      <c r="P17">
        <f t="shared" si="1"/>
        <v>155</v>
      </c>
      <c r="Q17" s="10" t="s">
        <v>8311</v>
      </c>
      <c r="R17" t="s">
        <v>8349</v>
      </c>
      <c r="S17" s="14">
        <f t="shared" si="2"/>
        <v>41962.062326388885</v>
      </c>
      <c r="T17" s="14">
        <f t="shared" si="3"/>
        <v>41997.062326388885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4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4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4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4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4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4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4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4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4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4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4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4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4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4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4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4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4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4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4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4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4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4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4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4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4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4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4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4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4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4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4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4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4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4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4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32" hidden="1" x14ac:dyDescent="0.2">
      <c r="A53">
        <v>1570</v>
      </c>
      <c r="B53" s="3" t="s">
        <v>1571</v>
      </c>
      <c r="C53" s="3" t="s">
        <v>5680</v>
      </c>
      <c r="D53" s="6">
        <v>6000</v>
      </c>
      <c r="E53" s="8">
        <v>2484</v>
      </c>
      <c r="F53" t="s">
        <v>8219</v>
      </c>
      <c r="G53" t="s">
        <v>8223</v>
      </c>
      <c r="H53" t="s">
        <v>8245</v>
      </c>
      <c r="I53">
        <v>1460140282</v>
      </c>
      <c r="J53">
        <v>1457551882</v>
      </c>
      <c r="K53" t="b">
        <v>0</v>
      </c>
      <c r="L53">
        <v>52</v>
      </c>
      <c r="M53" t="b">
        <v>0</v>
      </c>
      <c r="N53" t="s">
        <v>8288</v>
      </c>
      <c r="O53">
        <f t="shared" si="4"/>
        <v>41</v>
      </c>
      <c r="P53">
        <f t="shared" si="1"/>
        <v>47.77</v>
      </c>
      <c r="Q53" s="10" t="s">
        <v>8311</v>
      </c>
      <c r="R53" t="s">
        <v>8349</v>
      </c>
      <c r="S53" s="14">
        <f t="shared" si="2"/>
        <v>42438.813449074078</v>
      </c>
      <c r="T53" s="14">
        <f t="shared" si="3"/>
        <v>42468.771782407406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4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4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4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4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4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4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4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4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4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4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4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4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4"/>
        <v>156</v>
      </c>
      <c r="P66">
        <f t="shared" ref="P66:P129" si="5">IFERROR(ROUND(E66/L66,2), 0)</f>
        <v>54.75</v>
      </c>
      <c r="Q66" s="10" t="s">
        <v>8321</v>
      </c>
      <c r="R66" t="s">
        <v>8322</v>
      </c>
      <c r="S66" s="14">
        <f t="shared" ref="S66:S129" si="6">(((J66/60)/60)/24)+DATE(1970,1,1)</f>
        <v>41744.590682870366</v>
      </c>
      <c r="T66" s="14">
        <f t="shared" ref="T66:T129" si="7">(((I66/60)/60)/24)+DATE(1970,1,1)</f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8">ROUND(E67/D67*100,0)</f>
        <v>579</v>
      </c>
      <c r="P67">
        <f t="shared" si="5"/>
        <v>61.38</v>
      </c>
      <c r="Q67" s="10" t="s">
        <v>8308</v>
      </c>
      <c r="R67" t="s">
        <v>8309</v>
      </c>
      <c r="S67" s="14">
        <f t="shared" si="6"/>
        <v>42557.792453703703</v>
      </c>
      <c r="T67" s="14">
        <f t="shared" si="7"/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8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8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8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8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8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8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8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8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8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8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8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8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8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8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8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8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8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8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8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8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8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8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8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8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8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8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8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8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8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48" hidden="1" x14ac:dyDescent="0.2">
      <c r="A97">
        <v>1575</v>
      </c>
      <c r="B97" s="3" t="s">
        <v>1576</v>
      </c>
      <c r="C97" s="3" t="s">
        <v>5685</v>
      </c>
      <c r="D97" s="6">
        <v>10000</v>
      </c>
      <c r="E97" s="8">
        <v>2291</v>
      </c>
      <c r="F97" t="s">
        <v>8219</v>
      </c>
      <c r="G97" t="s">
        <v>8223</v>
      </c>
      <c r="H97" t="s">
        <v>8245</v>
      </c>
      <c r="I97">
        <v>1404909296</v>
      </c>
      <c r="J97">
        <v>1402317296</v>
      </c>
      <c r="K97" t="b">
        <v>0</v>
      </c>
      <c r="L97">
        <v>35</v>
      </c>
      <c r="M97" t="b">
        <v>0</v>
      </c>
      <c r="N97" t="s">
        <v>8288</v>
      </c>
      <c r="O97">
        <f t="shared" si="8"/>
        <v>23</v>
      </c>
      <c r="P97">
        <f t="shared" si="5"/>
        <v>65.459999999999994</v>
      </c>
      <c r="Q97" s="10" t="s">
        <v>8311</v>
      </c>
      <c r="R97" t="s">
        <v>8349</v>
      </c>
      <c r="S97" s="14">
        <f t="shared" si="6"/>
        <v>41799.524259259262</v>
      </c>
      <c r="T97" s="14">
        <f t="shared" si="7"/>
        <v>41829.524259259262</v>
      </c>
    </row>
    <row r="98" spans="1:20" ht="32" hidden="1" x14ac:dyDescent="0.2">
      <c r="A98">
        <v>1576</v>
      </c>
      <c r="B98" s="3" t="s">
        <v>1577</v>
      </c>
      <c r="C98" s="3" t="s">
        <v>5686</v>
      </c>
      <c r="D98" s="6">
        <v>5000</v>
      </c>
      <c r="E98" s="8">
        <v>650</v>
      </c>
      <c r="F98" t="s">
        <v>8219</v>
      </c>
      <c r="G98" t="s">
        <v>8223</v>
      </c>
      <c r="H98" t="s">
        <v>8245</v>
      </c>
      <c r="I98">
        <v>1435698368</v>
      </c>
      <c r="J98">
        <v>1431810368</v>
      </c>
      <c r="K98" t="b">
        <v>0</v>
      </c>
      <c r="L98">
        <v>10</v>
      </c>
      <c r="M98" t="b">
        <v>0</v>
      </c>
      <c r="N98" t="s">
        <v>8288</v>
      </c>
      <c r="O98">
        <f t="shared" si="8"/>
        <v>13</v>
      </c>
      <c r="P98">
        <f t="shared" si="5"/>
        <v>65</v>
      </c>
      <c r="Q98" s="10" t="s">
        <v>8311</v>
      </c>
      <c r="R98" t="s">
        <v>8349</v>
      </c>
      <c r="S98" s="14">
        <f t="shared" si="6"/>
        <v>42140.879259259258</v>
      </c>
      <c r="T98" s="14">
        <f t="shared" si="7"/>
        <v>42185.879259259258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8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8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48" hidden="1" x14ac:dyDescent="0.2">
      <c r="A101">
        <v>1574</v>
      </c>
      <c r="B101" s="3" t="s">
        <v>1575</v>
      </c>
      <c r="C101" s="3" t="s">
        <v>5684</v>
      </c>
      <c r="D101" s="6">
        <v>10000</v>
      </c>
      <c r="E101" s="8">
        <v>506</v>
      </c>
      <c r="F101" t="s">
        <v>8219</v>
      </c>
      <c r="G101" t="s">
        <v>8223</v>
      </c>
      <c r="H101" t="s">
        <v>8245</v>
      </c>
      <c r="I101">
        <v>1424211329</v>
      </c>
      <c r="J101">
        <v>1421187329</v>
      </c>
      <c r="K101" t="b">
        <v>0</v>
      </c>
      <c r="L101">
        <v>6</v>
      </c>
      <c r="M101" t="b">
        <v>0</v>
      </c>
      <c r="N101" t="s">
        <v>8288</v>
      </c>
      <c r="O101">
        <f t="shared" si="8"/>
        <v>5</v>
      </c>
      <c r="P101">
        <f t="shared" si="5"/>
        <v>84.33</v>
      </c>
      <c r="Q101" s="10" t="s">
        <v>8311</v>
      </c>
      <c r="R101" t="s">
        <v>8349</v>
      </c>
      <c r="S101" s="14">
        <f t="shared" si="6"/>
        <v>42017.927418981482</v>
      </c>
      <c r="T101" s="14">
        <f t="shared" si="7"/>
        <v>42052.927418981482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8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8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8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8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8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8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8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8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8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8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8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8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8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8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8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48" hidden="1" x14ac:dyDescent="0.2">
      <c r="A117">
        <v>1567</v>
      </c>
      <c r="B117" s="3" t="s">
        <v>1568</v>
      </c>
      <c r="C117" s="3" t="s">
        <v>5677</v>
      </c>
      <c r="D117" s="6">
        <v>8500</v>
      </c>
      <c r="E117" s="8">
        <v>350</v>
      </c>
      <c r="F117" t="s">
        <v>8219</v>
      </c>
      <c r="G117" t="s">
        <v>8223</v>
      </c>
      <c r="H117" t="s">
        <v>8245</v>
      </c>
      <c r="I117">
        <v>1392595200</v>
      </c>
      <c r="J117">
        <v>1391293745</v>
      </c>
      <c r="K117" t="b">
        <v>0</v>
      </c>
      <c r="L117">
        <v>13</v>
      </c>
      <c r="M117" t="b">
        <v>0</v>
      </c>
      <c r="N117" t="s">
        <v>8288</v>
      </c>
      <c r="O117">
        <f t="shared" si="8"/>
        <v>4</v>
      </c>
      <c r="P117">
        <f t="shared" si="5"/>
        <v>26.92</v>
      </c>
      <c r="Q117" s="10" t="s">
        <v>8311</v>
      </c>
      <c r="R117" t="s">
        <v>8349</v>
      </c>
      <c r="S117" s="14">
        <f t="shared" si="6"/>
        <v>41671.936863425923</v>
      </c>
      <c r="T117" s="14">
        <f t="shared" si="7"/>
        <v>41687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8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8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8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8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8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8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8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8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8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8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8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8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8"/>
        <v>172</v>
      </c>
      <c r="P130">
        <f t="shared" ref="P130:P193" si="9">IFERROR(ROUND(E130/L130,2), 0)</f>
        <v>153.52000000000001</v>
      </c>
      <c r="Q130" s="10" t="s">
        <v>8323</v>
      </c>
      <c r="R130" t="s">
        <v>8324</v>
      </c>
      <c r="S130" s="14">
        <f t="shared" ref="S130:S193" si="10">(((J130/60)/60)/24)+DATE(1970,1,1)</f>
        <v>42090.912500000006</v>
      </c>
      <c r="T130" s="14">
        <f t="shared" ref="T130:T193" si="11">(((I130/60)/60)/24)+DATE(1970,1,1)</f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2">ROUND(E131/D131*100,0)</f>
        <v>120</v>
      </c>
      <c r="P131">
        <f t="shared" si="9"/>
        <v>118.45</v>
      </c>
      <c r="Q131" s="10" t="s">
        <v>8308</v>
      </c>
      <c r="R131" t="s">
        <v>8309</v>
      </c>
      <c r="S131" s="14">
        <f t="shared" si="10"/>
        <v>41975.329317129625</v>
      </c>
      <c r="T131" s="14">
        <f t="shared" si="11"/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2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2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2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2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2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2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48" hidden="1" x14ac:dyDescent="0.2">
      <c r="A138">
        <v>1573</v>
      </c>
      <c r="B138" s="3" t="s">
        <v>1574</v>
      </c>
      <c r="C138" s="3" t="s">
        <v>5683</v>
      </c>
      <c r="D138" s="6">
        <v>9000</v>
      </c>
      <c r="E138" s="8">
        <v>223</v>
      </c>
      <c r="F138" t="s">
        <v>8219</v>
      </c>
      <c r="G138" t="s">
        <v>8228</v>
      </c>
      <c r="H138" t="s">
        <v>8250</v>
      </c>
      <c r="I138">
        <v>1491019140</v>
      </c>
      <c r="J138">
        <v>1487548802</v>
      </c>
      <c r="K138" t="b">
        <v>0</v>
      </c>
      <c r="L138">
        <v>3</v>
      </c>
      <c r="M138" t="b">
        <v>0</v>
      </c>
      <c r="N138" t="s">
        <v>8288</v>
      </c>
      <c r="O138">
        <f t="shared" si="12"/>
        <v>2</v>
      </c>
      <c r="P138">
        <f t="shared" si="9"/>
        <v>74.33</v>
      </c>
      <c r="Q138" s="10" t="s">
        <v>8311</v>
      </c>
      <c r="R138" t="s">
        <v>8349</v>
      </c>
      <c r="S138" s="14">
        <f t="shared" si="10"/>
        <v>42786.000023148154</v>
      </c>
      <c r="T138" s="14">
        <f t="shared" si="11"/>
        <v>42826.165972222225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2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2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2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2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2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2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2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2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2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2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2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2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2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2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2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2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2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2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2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2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4" hidden="1" x14ac:dyDescent="0.2">
      <c r="A159">
        <v>1578</v>
      </c>
      <c r="B159" s="3" t="s">
        <v>1579</v>
      </c>
      <c r="C159" s="3" t="s">
        <v>5688</v>
      </c>
      <c r="D159" s="6">
        <v>1897</v>
      </c>
      <c r="E159" s="8">
        <v>205</v>
      </c>
      <c r="F159" t="s">
        <v>8219</v>
      </c>
      <c r="G159" t="s">
        <v>8223</v>
      </c>
      <c r="H159" t="s">
        <v>8245</v>
      </c>
      <c r="I159">
        <v>1283392800</v>
      </c>
      <c r="J159">
        <v>1281317691</v>
      </c>
      <c r="K159" t="b">
        <v>0</v>
      </c>
      <c r="L159">
        <v>4</v>
      </c>
      <c r="M159" t="b">
        <v>0</v>
      </c>
      <c r="N159" t="s">
        <v>8288</v>
      </c>
      <c r="O159">
        <f t="shared" si="12"/>
        <v>11</v>
      </c>
      <c r="P159">
        <f t="shared" si="9"/>
        <v>51.25</v>
      </c>
      <c r="Q159" s="10" t="s">
        <v>8311</v>
      </c>
      <c r="R159" t="s">
        <v>8349</v>
      </c>
      <c r="S159" s="14">
        <f t="shared" si="10"/>
        <v>40399.065868055557</v>
      </c>
      <c r="T159" s="14">
        <f t="shared" si="11"/>
        <v>40423.083333333336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2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2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2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2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2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2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2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2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2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2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2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2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2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2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2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2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2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2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2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2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2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2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2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2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2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2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2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2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2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2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2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2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8" hidden="1" x14ac:dyDescent="0.2">
      <c r="A192">
        <v>1572</v>
      </c>
      <c r="B192" s="3" t="s">
        <v>1573</v>
      </c>
      <c r="C192" s="3" t="s">
        <v>5682</v>
      </c>
      <c r="D192" s="6">
        <v>2500</v>
      </c>
      <c r="E192" s="8">
        <v>125</v>
      </c>
      <c r="F192" t="s">
        <v>8219</v>
      </c>
      <c r="G192" t="s">
        <v>8224</v>
      </c>
      <c r="H192" t="s">
        <v>8246</v>
      </c>
      <c r="I192">
        <v>1456703940</v>
      </c>
      <c r="J192">
        <v>1454546859</v>
      </c>
      <c r="K192" t="b">
        <v>0</v>
      </c>
      <c r="L192">
        <v>3</v>
      </c>
      <c r="M192" t="b">
        <v>0</v>
      </c>
      <c r="N192" t="s">
        <v>8288</v>
      </c>
      <c r="O192">
        <f t="shared" si="12"/>
        <v>5</v>
      </c>
      <c r="P192">
        <f t="shared" si="9"/>
        <v>41.67</v>
      </c>
      <c r="Q192" s="10" t="s">
        <v>8311</v>
      </c>
      <c r="R192" t="s">
        <v>8349</v>
      </c>
      <c r="S192" s="14">
        <f t="shared" si="10"/>
        <v>42404.033090277779</v>
      </c>
      <c r="T192" s="14">
        <f t="shared" si="11"/>
        <v>42428.999305555553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2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2"/>
        <v>105</v>
      </c>
      <c r="P194">
        <f t="shared" ref="P194:P257" si="13">IFERROR(ROUND(E194/L194,2), 0)</f>
        <v>55.07</v>
      </c>
      <c r="Q194" s="10" t="s">
        <v>8321</v>
      </c>
      <c r="R194" t="s">
        <v>8322</v>
      </c>
      <c r="S194" s="14">
        <f t="shared" ref="S194:S257" si="14">(((J194/60)/60)/24)+DATE(1970,1,1)</f>
        <v>40904.738194444442</v>
      </c>
      <c r="T194" s="14">
        <f t="shared" ref="T194:T257" si="15">(((I194/60)/60)/24)+DATE(1970,1,1)</f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6">ROUND(E195/D195*100,0)</f>
        <v>104</v>
      </c>
      <c r="P195">
        <f t="shared" si="13"/>
        <v>922.22</v>
      </c>
      <c r="Q195" s="10" t="s">
        <v>8323</v>
      </c>
      <c r="R195" t="s">
        <v>8324</v>
      </c>
      <c r="S195" s="14">
        <f t="shared" si="14"/>
        <v>42756.690162037034</v>
      </c>
      <c r="T195" s="14">
        <f t="shared" si="15"/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6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6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6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6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6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48" hidden="1" x14ac:dyDescent="0.2">
      <c r="A201">
        <v>1565</v>
      </c>
      <c r="B201" s="3" t="s">
        <v>1566</v>
      </c>
      <c r="C201" s="3" t="s">
        <v>5675</v>
      </c>
      <c r="D201" s="6">
        <v>4000</v>
      </c>
      <c r="E201" s="8">
        <v>100</v>
      </c>
      <c r="F201" t="s">
        <v>8219</v>
      </c>
      <c r="G201" t="s">
        <v>8223</v>
      </c>
      <c r="H201" t="s">
        <v>8245</v>
      </c>
      <c r="I201">
        <v>1307554261</v>
      </c>
      <c r="J201">
        <v>1304962261</v>
      </c>
      <c r="K201" t="b">
        <v>0</v>
      </c>
      <c r="L201">
        <v>1</v>
      </c>
      <c r="M201" t="b">
        <v>0</v>
      </c>
      <c r="N201" t="s">
        <v>8288</v>
      </c>
      <c r="O201">
        <f t="shared" si="16"/>
        <v>3</v>
      </c>
      <c r="P201">
        <f t="shared" si="13"/>
        <v>100</v>
      </c>
      <c r="Q201" s="10" t="s">
        <v>8311</v>
      </c>
      <c r="R201" t="s">
        <v>8349</v>
      </c>
      <c r="S201" s="14">
        <f t="shared" si="14"/>
        <v>40672.729872685188</v>
      </c>
      <c r="T201" s="14">
        <f t="shared" si="15"/>
        <v>40702.729872685188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6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6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6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6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6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6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6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6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6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6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6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6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6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6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6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6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6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6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6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6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6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6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6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6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6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6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6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6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6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6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6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6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6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6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6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6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6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6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6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6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6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6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6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6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6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6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6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6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6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6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6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6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6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6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6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6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6"/>
        <v>103</v>
      </c>
      <c r="P258">
        <f t="shared" ref="P258:P321" si="17">IFERROR(ROUND(E258/L258,2), 0)</f>
        <v>134.26</v>
      </c>
      <c r="Q258" s="10" t="s">
        <v>8323</v>
      </c>
      <c r="R258" t="s">
        <v>8326</v>
      </c>
      <c r="S258" s="14">
        <f t="shared" ref="S258:S321" si="18">(((J258/60)/60)/24)+DATE(1970,1,1)</f>
        <v>42445.19430555556</v>
      </c>
      <c r="T258" s="14">
        <f t="shared" ref="T258:T321" si="19">(((I258/60)/60)/24)+DATE(1970,1,1)</f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si="17"/>
        <v>57.63</v>
      </c>
      <c r="Q259" s="10" t="s">
        <v>8323</v>
      </c>
      <c r="R259" t="s">
        <v>8324</v>
      </c>
      <c r="S259" s="14">
        <f t="shared" si="18"/>
        <v>42387.398472222223</v>
      </c>
      <c r="T259" s="14">
        <f t="shared" si="19"/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8" hidden="1" x14ac:dyDescent="0.2">
      <c r="A284">
        <v>1563</v>
      </c>
      <c r="B284" s="3" t="s">
        <v>1564</v>
      </c>
      <c r="C284" s="3" t="s">
        <v>5673</v>
      </c>
      <c r="D284" s="6">
        <v>6000</v>
      </c>
      <c r="E284" s="8">
        <v>85</v>
      </c>
      <c r="F284" t="s">
        <v>8219</v>
      </c>
      <c r="G284" t="s">
        <v>8224</v>
      </c>
      <c r="H284" t="s">
        <v>8246</v>
      </c>
      <c r="I284">
        <v>1394815751</v>
      </c>
      <c r="J284">
        <v>1389635351</v>
      </c>
      <c r="K284" t="b">
        <v>0</v>
      </c>
      <c r="L284">
        <v>2</v>
      </c>
      <c r="M284" t="b">
        <v>0</v>
      </c>
      <c r="N284" t="s">
        <v>8288</v>
      </c>
      <c r="O284">
        <f t="shared" si="20"/>
        <v>1</v>
      </c>
      <c r="P284">
        <f t="shared" si="17"/>
        <v>42.5</v>
      </c>
      <c r="Q284" s="10" t="s">
        <v>8311</v>
      </c>
      <c r="R284" t="s">
        <v>8349</v>
      </c>
      <c r="S284" s="14">
        <f t="shared" si="18"/>
        <v>41652.742488425924</v>
      </c>
      <c r="T284" s="14">
        <f t="shared" si="19"/>
        <v>41712.700821759259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ref="P322:P385" si="21">IFERROR(ROUND(E322/L322,2), 0)</f>
        <v>201.22</v>
      </c>
      <c r="Q322" s="10" t="s">
        <v>8321</v>
      </c>
      <c r="R322" t="s">
        <v>8322</v>
      </c>
      <c r="S322" s="14">
        <f t="shared" ref="S322:S385" si="22">(((J322/60)/60)/24)+DATE(1970,1,1)</f>
        <v>41719.667986111112</v>
      </c>
      <c r="T322" s="14">
        <f t="shared" ref="T322:T385" si="23">(((I322/60)/60)/24)+DATE(1970,1,1)</f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4">ROUND(E323/D323*100,0)</f>
        <v>29</v>
      </c>
      <c r="P323">
        <f t="shared" si="21"/>
        <v>85</v>
      </c>
      <c r="Q323" s="10" t="s">
        <v>8308</v>
      </c>
      <c r="R323" t="s">
        <v>8310</v>
      </c>
      <c r="S323" s="14">
        <f t="shared" si="22"/>
        <v>42506.709722222222</v>
      </c>
      <c r="T323" s="14">
        <f t="shared" si="23"/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4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4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4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4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4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4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4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4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4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4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4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4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4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4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4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4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4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4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4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4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4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8" hidden="1" x14ac:dyDescent="0.2">
      <c r="A345">
        <v>1571</v>
      </c>
      <c r="B345" s="3" t="s">
        <v>1572</v>
      </c>
      <c r="C345" s="3" t="s">
        <v>5681</v>
      </c>
      <c r="D345" s="6">
        <v>12100</v>
      </c>
      <c r="E345" s="8">
        <v>80</v>
      </c>
      <c r="F345" t="s">
        <v>8219</v>
      </c>
      <c r="G345" t="s">
        <v>8224</v>
      </c>
      <c r="H345" t="s">
        <v>8246</v>
      </c>
      <c r="I345">
        <v>1434738483</v>
      </c>
      <c r="J345">
        <v>1432146483</v>
      </c>
      <c r="K345" t="b">
        <v>0</v>
      </c>
      <c r="L345">
        <v>4</v>
      </c>
      <c r="M345" t="b">
        <v>0</v>
      </c>
      <c r="N345" t="s">
        <v>8288</v>
      </c>
      <c r="O345">
        <f t="shared" si="24"/>
        <v>1</v>
      </c>
      <c r="P345">
        <f t="shared" si="21"/>
        <v>20</v>
      </c>
      <c r="Q345" s="10" t="s">
        <v>8311</v>
      </c>
      <c r="R345" t="s">
        <v>8349</v>
      </c>
      <c r="S345" s="14">
        <f t="shared" si="22"/>
        <v>42144.769479166673</v>
      </c>
      <c r="T345" s="14">
        <f t="shared" si="23"/>
        <v>42174.769479166673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4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4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4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4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4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4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4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4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4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4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4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4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4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4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4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4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4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4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4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4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4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4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4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4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4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4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4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4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4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4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4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4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4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4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4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4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4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4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4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4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4"/>
        <v>108</v>
      </c>
      <c r="P386">
        <f t="shared" ref="P386:P449" si="25">IFERROR(ROUND(E386/L386,2), 0)</f>
        <v>106.8</v>
      </c>
      <c r="Q386" s="10" t="s">
        <v>8323</v>
      </c>
      <c r="R386" t="s">
        <v>8326</v>
      </c>
      <c r="S386" s="14">
        <f t="shared" ref="S386:S449" si="26">(((J386/60)/60)/24)+DATE(1970,1,1)</f>
        <v>41933.291643518518</v>
      </c>
      <c r="T386" s="14">
        <f t="shared" ref="T386:T449" si="27">(((I386/60)/60)/24)+DATE(1970,1,1)</f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8">ROUND(E387/D387*100,0)</f>
        <v>107</v>
      </c>
      <c r="P387">
        <f t="shared" si="25"/>
        <v>97.64</v>
      </c>
      <c r="Q387" s="10" t="s">
        <v>8321</v>
      </c>
      <c r="R387" t="s">
        <v>8322</v>
      </c>
      <c r="S387" s="14">
        <f t="shared" si="26"/>
        <v>41017.885462962964</v>
      </c>
      <c r="T387" s="14">
        <f t="shared" si="27"/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8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8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8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8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8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48" hidden="1" x14ac:dyDescent="0.2">
      <c r="A393">
        <v>1561</v>
      </c>
      <c r="B393" s="3" t="s">
        <v>1562</v>
      </c>
      <c r="C393" s="3" t="s">
        <v>5671</v>
      </c>
      <c r="D393" s="6">
        <v>10000</v>
      </c>
      <c r="E393" s="8">
        <v>67</v>
      </c>
      <c r="F393" t="s">
        <v>8219</v>
      </c>
      <c r="G393" t="s">
        <v>8223</v>
      </c>
      <c r="H393" t="s">
        <v>8245</v>
      </c>
      <c r="I393">
        <v>1383789603</v>
      </c>
      <c r="J393">
        <v>1381194003</v>
      </c>
      <c r="K393" t="b">
        <v>0</v>
      </c>
      <c r="L393">
        <v>1</v>
      </c>
      <c r="M393" t="b">
        <v>0</v>
      </c>
      <c r="N393" t="s">
        <v>8288</v>
      </c>
      <c r="O393">
        <f t="shared" si="28"/>
        <v>1</v>
      </c>
      <c r="P393">
        <f t="shared" si="25"/>
        <v>67</v>
      </c>
      <c r="Q393" s="10" t="s">
        <v>8311</v>
      </c>
      <c r="R393" t="s">
        <v>8349</v>
      </c>
      <c r="S393" s="14">
        <f t="shared" si="26"/>
        <v>41555.041701388887</v>
      </c>
      <c r="T393" s="14">
        <f t="shared" si="27"/>
        <v>41585.083368055559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8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8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8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8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8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8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8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8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8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48" hidden="1" x14ac:dyDescent="0.2">
      <c r="A403">
        <v>1577</v>
      </c>
      <c r="B403" s="3" t="s">
        <v>1578</v>
      </c>
      <c r="C403" s="3" t="s">
        <v>5687</v>
      </c>
      <c r="D403" s="6">
        <v>10000</v>
      </c>
      <c r="E403" s="8">
        <v>55</v>
      </c>
      <c r="F403" t="s">
        <v>8219</v>
      </c>
      <c r="G403" t="s">
        <v>8223</v>
      </c>
      <c r="H403" t="s">
        <v>8245</v>
      </c>
      <c r="I403">
        <v>1343161248</v>
      </c>
      <c r="J403">
        <v>1337977248</v>
      </c>
      <c r="K403" t="b">
        <v>0</v>
      </c>
      <c r="L403">
        <v>2</v>
      </c>
      <c r="M403" t="b">
        <v>0</v>
      </c>
      <c r="N403" t="s">
        <v>8288</v>
      </c>
      <c r="O403">
        <f t="shared" si="28"/>
        <v>1</v>
      </c>
      <c r="P403">
        <f t="shared" si="25"/>
        <v>27.5</v>
      </c>
      <c r="Q403" s="10" t="s">
        <v>8311</v>
      </c>
      <c r="R403" t="s">
        <v>8349</v>
      </c>
      <c r="S403" s="14">
        <f t="shared" si="26"/>
        <v>41054.847777777781</v>
      </c>
      <c r="T403" s="14">
        <f t="shared" si="27"/>
        <v>41114.847777777781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8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8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8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8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8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8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8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8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8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8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8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8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8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8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8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8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8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32" hidden="1" x14ac:dyDescent="0.2">
      <c r="A421">
        <v>1579</v>
      </c>
      <c r="B421" s="3" t="s">
        <v>1580</v>
      </c>
      <c r="C421" s="3" t="s">
        <v>5689</v>
      </c>
      <c r="D421" s="6">
        <v>3333</v>
      </c>
      <c r="E421" s="8">
        <v>28</v>
      </c>
      <c r="F421" t="s">
        <v>8219</v>
      </c>
      <c r="G421" t="s">
        <v>8223</v>
      </c>
      <c r="H421" t="s">
        <v>8245</v>
      </c>
      <c r="I421">
        <v>1377734091</v>
      </c>
      <c r="J421">
        <v>1374882891</v>
      </c>
      <c r="K421" t="b">
        <v>0</v>
      </c>
      <c r="L421">
        <v>2</v>
      </c>
      <c r="M421" t="b">
        <v>0</v>
      </c>
      <c r="N421" t="s">
        <v>8288</v>
      </c>
      <c r="O421">
        <f t="shared" si="28"/>
        <v>1</v>
      </c>
      <c r="P421">
        <f t="shared" si="25"/>
        <v>14</v>
      </c>
      <c r="Q421" s="10" t="s">
        <v>8311</v>
      </c>
      <c r="R421" t="s">
        <v>8349</v>
      </c>
      <c r="S421" s="14">
        <f t="shared" si="26"/>
        <v>41481.996423611112</v>
      </c>
      <c r="T421" s="14">
        <f t="shared" si="27"/>
        <v>41514.996423611112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8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8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8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8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8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8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8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8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8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8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8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8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8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8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8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8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8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8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8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8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8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8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8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8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8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8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8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8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8"/>
        <v>355</v>
      </c>
      <c r="P450">
        <f t="shared" ref="P450:P513" si="29">IFERROR(ROUND(E450/L450,2), 0)</f>
        <v>89.1</v>
      </c>
      <c r="Q450" s="10" t="s">
        <v>8308</v>
      </c>
      <c r="R450" t="s">
        <v>8315</v>
      </c>
      <c r="S450" s="14">
        <f t="shared" ref="S450:S513" si="30">(((J450/60)/60)/24)+DATE(1970,1,1)</f>
        <v>41667.823287037041</v>
      </c>
      <c r="T450" s="14">
        <f t="shared" ref="T450:T513" si="31">(((I450/60)/60)/24)+DATE(1970,1,1)</f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2">ROUND(E451/D451*100,0)</f>
        <v>118</v>
      </c>
      <c r="P451">
        <f t="shared" si="29"/>
        <v>180.41</v>
      </c>
      <c r="Q451" s="10" t="s">
        <v>8313</v>
      </c>
      <c r="R451" t="s">
        <v>8314</v>
      </c>
      <c r="S451" s="14">
        <f t="shared" si="30"/>
        <v>41939.00712962963</v>
      </c>
      <c r="T451" s="14">
        <f t="shared" si="31"/>
        <v>41969.052083333328</v>
      </c>
    </row>
    <row r="452" spans="1:20" ht="48" hidden="1" x14ac:dyDescent="0.2">
      <c r="A452">
        <v>1564</v>
      </c>
      <c r="B452" s="3" t="s">
        <v>1565</v>
      </c>
      <c r="C452" s="3" t="s">
        <v>5674</v>
      </c>
      <c r="D452" s="6">
        <v>10000</v>
      </c>
      <c r="E452" s="8">
        <v>10</v>
      </c>
      <c r="F452" t="s">
        <v>8219</v>
      </c>
      <c r="G452" t="s">
        <v>8223</v>
      </c>
      <c r="H452" t="s">
        <v>8245</v>
      </c>
      <c r="I452">
        <v>1432843500</v>
      </c>
      <c r="J452">
        <v>1430124509</v>
      </c>
      <c r="K452" t="b">
        <v>0</v>
      </c>
      <c r="L452">
        <v>1</v>
      </c>
      <c r="M452" t="b">
        <v>0</v>
      </c>
      <c r="N452" t="s">
        <v>8288</v>
      </c>
      <c r="O452">
        <f t="shared" si="32"/>
        <v>0</v>
      </c>
      <c r="P452">
        <f t="shared" si="29"/>
        <v>10</v>
      </c>
      <c r="Q452" s="10" t="s">
        <v>8311</v>
      </c>
      <c r="R452" t="s">
        <v>8349</v>
      </c>
      <c r="S452" s="14">
        <f t="shared" si="30"/>
        <v>42121.367002314815</v>
      </c>
      <c r="T452" s="14">
        <f t="shared" si="31"/>
        <v>42152.836805555555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2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2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2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2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2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2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2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2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2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2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2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2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48" hidden="1" x14ac:dyDescent="0.2">
      <c r="A465">
        <v>1562</v>
      </c>
      <c r="B465" s="3" t="s">
        <v>1563</v>
      </c>
      <c r="C465" s="3" t="s">
        <v>5672</v>
      </c>
      <c r="D465" s="6">
        <v>4000</v>
      </c>
      <c r="E465" s="8">
        <v>0</v>
      </c>
      <c r="F465" t="s">
        <v>8219</v>
      </c>
      <c r="G465" t="s">
        <v>8223</v>
      </c>
      <c r="H465" t="s">
        <v>8245</v>
      </c>
      <c r="I465">
        <v>1259715000</v>
      </c>
      <c r="J465">
        <v>1253712916</v>
      </c>
      <c r="K465" t="b">
        <v>0</v>
      </c>
      <c r="L465">
        <v>0</v>
      </c>
      <c r="M465" t="b">
        <v>0</v>
      </c>
      <c r="N465" t="s">
        <v>8288</v>
      </c>
      <c r="O465">
        <f t="shared" si="32"/>
        <v>0</v>
      </c>
      <c r="P465">
        <f t="shared" si="29"/>
        <v>0</v>
      </c>
      <c r="Q465" s="10" t="s">
        <v>8311</v>
      </c>
      <c r="R465" t="s">
        <v>8349</v>
      </c>
      <c r="S465" s="14">
        <f t="shared" si="30"/>
        <v>40079.566157407404</v>
      </c>
      <c r="T465" s="14">
        <f t="shared" si="31"/>
        <v>40149.034722222219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2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2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2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2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2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2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2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2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2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2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2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2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2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2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2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2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2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2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2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2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2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2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2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16" hidden="1" x14ac:dyDescent="0.2">
      <c r="A489">
        <v>1569</v>
      </c>
      <c r="B489" s="3" t="s">
        <v>1570</v>
      </c>
      <c r="C489" s="3" t="s">
        <v>5679</v>
      </c>
      <c r="D489" s="6">
        <v>30000</v>
      </c>
      <c r="E489" s="8">
        <v>0</v>
      </c>
      <c r="F489" t="s">
        <v>8219</v>
      </c>
      <c r="G489" t="s">
        <v>8223</v>
      </c>
      <c r="H489" t="s">
        <v>8245</v>
      </c>
      <c r="I489">
        <v>1369498714</v>
      </c>
      <c r="J489">
        <v>1366906714</v>
      </c>
      <c r="K489" t="b">
        <v>0</v>
      </c>
      <c r="L489">
        <v>0</v>
      </c>
      <c r="M489" t="b">
        <v>0</v>
      </c>
      <c r="N489" t="s">
        <v>8288</v>
      </c>
      <c r="O489">
        <f t="shared" si="32"/>
        <v>0</v>
      </c>
      <c r="P489">
        <f t="shared" si="29"/>
        <v>0</v>
      </c>
      <c r="Q489" s="10" t="s">
        <v>8311</v>
      </c>
      <c r="R489" t="s">
        <v>8349</v>
      </c>
      <c r="S489" s="14">
        <f t="shared" si="30"/>
        <v>41389.679560185185</v>
      </c>
      <c r="T489" s="14">
        <f t="shared" si="31"/>
        <v>41419.679560185185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2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2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2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2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2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2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2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2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2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2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2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2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2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2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2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2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2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2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2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2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2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2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2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2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2"/>
        <v>102</v>
      </c>
      <c r="P514">
        <f t="shared" ref="P514:P577" si="33">IFERROR(ROUND(E514/L514,2), 0)</f>
        <v>136.85</v>
      </c>
      <c r="Q514" s="10" t="s">
        <v>8323</v>
      </c>
      <c r="R514" t="s">
        <v>8326</v>
      </c>
      <c r="S514" s="14">
        <f t="shared" ref="S514:S577" si="34">(((J514/60)/60)/24)+DATE(1970,1,1)</f>
        <v>42769.574999999997</v>
      </c>
      <c r="T514" s="14">
        <f t="shared" ref="T514:T577" si="35">(((I514/60)/60)/24)+DATE(1970,1,1)</f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6">ROUND(E515/D515*100,0)</f>
        <v>102</v>
      </c>
      <c r="P515">
        <f t="shared" si="33"/>
        <v>88.04</v>
      </c>
      <c r="Q515" s="10" t="s">
        <v>8327</v>
      </c>
      <c r="R515" t="s">
        <v>8331</v>
      </c>
      <c r="S515" s="14">
        <f t="shared" si="34"/>
        <v>41388.021261574075</v>
      </c>
      <c r="T515" s="14">
        <f t="shared" si="35"/>
        <v>41418.021261574075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6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6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6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6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6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6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6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6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6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6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6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6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6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6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6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6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6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6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6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6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8" hidden="1" x14ac:dyDescent="0.2">
      <c r="A536">
        <v>1580</v>
      </c>
      <c r="B536" s="3" t="s">
        <v>1581</v>
      </c>
      <c r="C536" s="3" t="s">
        <v>5690</v>
      </c>
      <c r="D536" s="6">
        <v>1750</v>
      </c>
      <c r="E536" s="8">
        <v>0</v>
      </c>
      <c r="F536" t="s">
        <v>8219</v>
      </c>
      <c r="G536" t="s">
        <v>8223</v>
      </c>
      <c r="H536" t="s">
        <v>8245</v>
      </c>
      <c r="I536">
        <v>1337562726</v>
      </c>
      <c r="J536">
        <v>1332378726</v>
      </c>
      <c r="K536" t="b">
        <v>0</v>
      </c>
      <c r="L536">
        <v>0</v>
      </c>
      <c r="M536" t="b">
        <v>0</v>
      </c>
      <c r="N536" t="s">
        <v>8288</v>
      </c>
      <c r="O536">
        <f t="shared" si="36"/>
        <v>0</v>
      </c>
      <c r="P536">
        <f t="shared" si="33"/>
        <v>0</v>
      </c>
      <c r="Q536" s="10" t="s">
        <v>8311</v>
      </c>
      <c r="R536" t="s">
        <v>8349</v>
      </c>
      <c r="S536" s="14">
        <f t="shared" si="34"/>
        <v>40990.050069444449</v>
      </c>
      <c r="T536" s="14">
        <f t="shared" si="35"/>
        <v>41050.050069444449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6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6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6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6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6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6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6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6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6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6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6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6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6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6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6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6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6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6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6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6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6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6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8" hidden="1" x14ac:dyDescent="0.2">
      <c r="A559">
        <v>1043</v>
      </c>
      <c r="B559" s="3" t="s">
        <v>1044</v>
      </c>
      <c r="C559" s="3" t="s">
        <v>5153</v>
      </c>
      <c r="D559" s="6">
        <v>100000</v>
      </c>
      <c r="E559" s="8">
        <v>8537</v>
      </c>
      <c r="F559" t="s">
        <v>8219</v>
      </c>
      <c r="G559" t="s">
        <v>8223</v>
      </c>
      <c r="H559" t="s">
        <v>8245</v>
      </c>
      <c r="I559">
        <v>1432101855</v>
      </c>
      <c r="J559">
        <v>1429509855</v>
      </c>
      <c r="K559" t="b">
        <v>0</v>
      </c>
      <c r="L559">
        <v>292</v>
      </c>
      <c r="M559" t="b">
        <v>0</v>
      </c>
      <c r="N559" t="s">
        <v>8279</v>
      </c>
      <c r="O559">
        <f t="shared" si="36"/>
        <v>9</v>
      </c>
      <c r="P559">
        <f t="shared" si="33"/>
        <v>29.24</v>
      </c>
      <c r="Q559" s="10" t="s">
        <v>8346</v>
      </c>
      <c r="R559" t="s">
        <v>8347</v>
      </c>
      <c r="S559" s="14">
        <f t="shared" si="34"/>
        <v>42114.252951388888</v>
      </c>
      <c r="T559" s="14">
        <f t="shared" si="35"/>
        <v>42144.252951388888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6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6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6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6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6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6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6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6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6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6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6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48" hidden="1" x14ac:dyDescent="0.2">
      <c r="A571">
        <v>1045</v>
      </c>
      <c r="B571" s="3" t="s">
        <v>1046</v>
      </c>
      <c r="C571" s="3" t="s">
        <v>5155</v>
      </c>
      <c r="D571" s="6">
        <v>10000</v>
      </c>
      <c r="E571" s="8">
        <v>266</v>
      </c>
      <c r="F571" t="s">
        <v>8219</v>
      </c>
      <c r="G571" t="s">
        <v>8223</v>
      </c>
      <c r="H571" t="s">
        <v>8245</v>
      </c>
      <c r="I571">
        <v>1408827550</v>
      </c>
      <c r="J571">
        <v>1406235550</v>
      </c>
      <c r="K571" t="b">
        <v>0</v>
      </c>
      <c r="L571">
        <v>8</v>
      </c>
      <c r="M571" t="b">
        <v>0</v>
      </c>
      <c r="N571" t="s">
        <v>8279</v>
      </c>
      <c r="O571">
        <f t="shared" si="36"/>
        <v>3</v>
      </c>
      <c r="P571">
        <f t="shared" si="33"/>
        <v>33.25</v>
      </c>
      <c r="Q571" s="10" t="s">
        <v>8346</v>
      </c>
      <c r="R571" t="s">
        <v>8347</v>
      </c>
      <c r="S571" s="14">
        <f t="shared" si="34"/>
        <v>41844.874421296299</v>
      </c>
      <c r="T571" s="14">
        <f t="shared" si="35"/>
        <v>41874.874421296299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6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48" hidden="1" x14ac:dyDescent="0.2">
      <c r="A573">
        <v>1040</v>
      </c>
      <c r="B573" s="3" t="s">
        <v>1041</v>
      </c>
      <c r="C573" s="3" t="s">
        <v>5150</v>
      </c>
      <c r="D573" s="6">
        <v>85000</v>
      </c>
      <c r="E573" s="8">
        <v>250</v>
      </c>
      <c r="F573" t="s">
        <v>8219</v>
      </c>
      <c r="G573" t="s">
        <v>8223</v>
      </c>
      <c r="H573" t="s">
        <v>8245</v>
      </c>
      <c r="I573">
        <v>1472317209</v>
      </c>
      <c r="J573">
        <v>1469725209</v>
      </c>
      <c r="K573" t="b">
        <v>0</v>
      </c>
      <c r="L573">
        <v>1</v>
      </c>
      <c r="M573" t="b">
        <v>0</v>
      </c>
      <c r="N573" t="s">
        <v>8279</v>
      </c>
      <c r="O573">
        <f t="shared" si="36"/>
        <v>0</v>
      </c>
      <c r="P573">
        <f t="shared" si="33"/>
        <v>250</v>
      </c>
      <c r="Q573" s="10" t="s">
        <v>8346</v>
      </c>
      <c r="R573" t="s">
        <v>8347</v>
      </c>
      <c r="S573" s="14">
        <f t="shared" si="34"/>
        <v>42579.708437499998</v>
      </c>
      <c r="T573" s="14">
        <f t="shared" si="35"/>
        <v>42609.708437499998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6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6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6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6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6"/>
        <v>120</v>
      </c>
      <c r="P578">
        <f t="shared" ref="P578:P641" si="37">IFERROR(ROUND(E578/L578,2), 0)</f>
        <v>108.24</v>
      </c>
      <c r="Q578" s="10" t="s">
        <v>8323</v>
      </c>
      <c r="R578" t="s">
        <v>8324</v>
      </c>
      <c r="S578" s="14">
        <f t="shared" ref="S578:S641" si="38">(((J578/60)/60)/24)+DATE(1970,1,1)</f>
        <v>41888.674826388888</v>
      </c>
      <c r="T578" s="14">
        <f t="shared" ref="T578:T641" si="39">(((I578/60)/60)/24)+DATE(1970,1,1)</f>
        <v>41918.674826388888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0">ROUND(E579/D579*100,0)</f>
        <v>127</v>
      </c>
      <c r="P579">
        <f t="shared" si="37"/>
        <v>69.569999999999993</v>
      </c>
      <c r="Q579" s="10" t="s">
        <v>8323</v>
      </c>
      <c r="R579" t="s">
        <v>8326</v>
      </c>
      <c r="S579" s="14">
        <f t="shared" si="38"/>
        <v>41871.755694444444</v>
      </c>
      <c r="T579" s="14">
        <f t="shared" si="39"/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0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0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0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0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0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48" hidden="1" x14ac:dyDescent="0.2">
      <c r="A585">
        <v>1048</v>
      </c>
      <c r="B585" s="3" t="s">
        <v>1049</v>
      </c>
      <c r="C585" s="3" t="s">
        <v>5158</v>
      </c>
      <c r="D585" s="6">
        <v>15000</v>
      </c>
      <c r="E585" s="8">
        <v>212</v>
      </c>
      <c r="F585" t="s">
        <v>8219</v>
      </c>
      <c r="G585" t="s">
        <v>8223</v>
      </c>
      <c r="H585" t="s">
        <v>8245</v>
      </c>
      <c r="I585">
        <v>1474766189</v>
      </c>
      <c r="J585">
        <v>1471310189</v>
      </c>
      <c r="K585" t="b">
        <v>0</v>
      </c>
      <c r="L585">
        <v>4</v>
      </c>
      <c r="M585" t="b">
        <v>0</v>
      </c>
      <c r="N585" t="s">
        <v>8279</v>
      </c>
      <c r="O585">
        <f t="shared" si="40"/>
        <v>1</v>
      </c>
      <c r="P585">
        <f t="shared" si="37"/>
        <v>53</v>
      </c>
      <c r="Q585" s="10" t="s">
        <v>8346</v>
      </c>
      <c r="R585" t="s">
        <v>8347</v>
      </c>
      <c r="S585" s="14">
        <f t="shared" si="38"/>
        <v>42598.053113425922</v>
      </c>
      <c r="T585" s="14">
        <f t="shared" si="39"/>
        <v>42638.053113425922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0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0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0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0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0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0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0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0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0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0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0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0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0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0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0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0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0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0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0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0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0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0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0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0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0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0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0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0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0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0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0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0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0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0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0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0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0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0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0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0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0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0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0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0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0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0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0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0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16" hidden="1" x14ac:dyDescent="0.2">
      <c r="A634">
        <v>1062</v>
      </c>
      <c r="B634" s="3" t="s">
        <v>1063</v>
      </c>
      <c r="C634" s="3" t="s">
        <v>5172</v>
      </c>
      <c r="D634" s="6">
        <v>199</v>
      </c>
      <c r="E634" s="8">
        <v>190</v>
      </c>
      <c r="F634" t="s">
        <v>8219</v>
      </c>
      <c r="G634" t="s">
        <v>8223</v>
      </c>
      <c r="H634" t="s">
        <v>8245</v>
      </c>
      <c r="I634">
        <v>1468351341</v>
      </c>
      <c r="J634">
        <v>1467746541</v>
      </c>
      <c r="K634" t="b">
        <v>0</v>
      </c>
      <c r="L634">
        <v>4</v>
      </c>
      <c r="M634" t="b">
        <v>0</v>
      </c>
      <c r="N634" t="s">
        <v>8279</v>
      </c>
      <c r="O634">
        <f t="shared" si="40"/>
        <v>95</v>
      </c>
      <c r="P634">
        <f t="shared" si="37"/>
        <v>47.5</v>
      </c>
      <c r="Q634" s="10" t="s">
        <v>8346</v>
      </c>
      <c r="R634" t="s">
        <v>8347</v>
      </c>
      <c r="S634" s="14">
        <f t="shared" si="38"/>
        <v>42556.807187500002</v>
      </c>
      <c r="T634" s="14">
        <f t="shared" si="39"/>
        <v>42563.807187500002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0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0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0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0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0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0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0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0"/>
        <v>315</v>
      </c>
      <c r="P642">
        <f t="shared" ref="P642:P705" si="41">IFERROR(ROUND(E642/L642,2), 0)</f>
        <v>105.05</v>
      </c>
      <c r="Q642" s="10" t="s">
        <v>8311</v>
      </c>
      <c r="R642" t="s">
        <v>8333</v>
      </c>
      <c r="S642" s="14">
        <f t="shared" ref="S642:S705" si="42">(((J642/60)/60)/24)+DATE(1970,1,1)</f>
        <v>41579.734259259261</v>
      </c>
      <c r="T642" s="14">
        <f t="shared" ref="T642:T705" si="43">(((I642/60)/60)/24)+DATE(1970,1,1)</f>
        <v>41599.207638888889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4">ROUND(E643/D643*100,0)</f>
        <v>119</v>
      </c>
      <c r="P643">
        <f t="shared" si="41"/>
        <v>50.16</v>
      </c>
      <c r="Q643" s="10" t="s">
        <v>8323</v>
      </c>
      <c r="R643" t="s">
        <v>8326</v>
      </c>
      <c r="S643" s="14">
        <f t="shared" si="42"/>
        <v>41778.637245370373</v>
      </c>
      <c r="T643" s="14">
        <f t="shared" si="43"/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4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4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4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4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4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4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4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4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4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4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4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4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4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4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4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4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4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4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4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4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4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4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4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4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4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4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4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4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4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4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4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4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4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4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4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4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4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4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4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4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4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4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4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4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4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4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4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4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4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4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4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4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4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4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4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4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4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4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4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4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4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4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4"/>
        <v>102</v>
      </c>
      <c r="P706">
        <f t="shared" ref="P706:P769" si="45">IFERROR(ROUND(E706/L706,2), 0)</f>
        <v>141.29</v>
      </c>
      <c r="Q706" s="10" t="s">
        <v>8323</v>
      </c>
      <c r="R706" t="s">
        <v>8326</v>
      </c>
      <c r="S706" s="14">
        <f t="shared" ref="S706:S769" si="46">(((J706/60)/60)/24)+DATE(1970,1,1)</f>
        <v>42239.957962962959</v>
      </c>
      <c r="T706" s="14">
        <f t="shared" ref="T706:T769" si="47">(((I706/60)/60)/24)+DATE(1970,1,1)</f>
        <v>42260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8">ROUND(E707/D707*100,0)</f>
        <v>102</v>
      </c>
      <c r="P707">
        <f t="shared" si="45"/>
        <v>137.24</v>
      </c>
      <c r="Q707" s="10" t="s">
        <v>8323</v>
      </c>
      <c r="R707" t="s">
        <v>8326</v>
      </c>
      <c r="S707" s="14">
        <f t="shared" si="46"/>
        <v>41880.76357638889</v>
      </c>
      <c r="T707" s="14">
        <f t="shared" si="47"/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8"/>
        <v>110</v>
      </c>
      <c r="P770">
        <f t="shared" ref="P770:P833" si="49">IFERROR(ROUND(E770/L770,2), 0)</f>
        <v>65.91</v>
      </c>
      <c r="Q770" s="10" t="s">
        <v>8327</v>
      </c>
      <c r="R770" t="s">
        <v>8331</v>
      </c>
      <c r="S770" s="14">
        <f t="shared" ref="S770:S833" si="50">(((J770/60)/60)/24)+DATE(1970,1,1)</f>
        <v>42433.688900462963</v>
      </c>
      <c r="T770" s="14">
        <f t="shared" ref="T770:T833" si="51">(((I770/60)/60)/24)+DATE(1970,1,1)</f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52">ROUND(E771/D771*100,0)</f>
        <v>15</v>
      </c>
      <c r="P771">
        <f t="shared" si="49"/>
        <v>93.9</v>
      </c>
      <c r="Q771" s="10" t="s">
        <v>8308</v>
      </c>
      <c r="R771" t="s">
        <v>8310</v>
      </c>
      <c r="S771" s="14">
        <f t="shared" si="50"/>
        <v>42556.695706018523</v>
      </c>
      <c r="T771" s="14">
        <f t="shared" si="51"/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2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2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2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2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2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2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2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2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2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2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2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2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2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2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2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2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48" hidden="1" x14ac:dyDescent="0.2">
      <c r="A788">
        <v>1060</v>
      </c>
      <c r="B788" s="3" t="s">
        <v>1061</v>
      </c>
      <c r="C788" s="3" t="s">
        <v>5170</v>
      </c>
      <c r="D788" s="6">
        <v>5000</v>
      </c>
      <c r="E788" s="8">
        <v>50</v>
      </c>
      <c r="F788" t="s">
        <v>8219</v>
      </c>
      <c r="G788" t="s">
        <v>8223</v>
      </c>
      <c r="H788" t="s">
        <v>8245</v>
      </c>
      <c r="I788">
        <v>1429134893</v>
      </c>
      <c r="J788">
        <v>1426542893</v>
      </c>
      <c r="K788" t="b">
        <v>0</v>
      </c>
      <c r="L788">
        <v>1</v>
      </c>
      <c r="M788" t="b">
        <v>0</v>
      </c>
      <c r="N788" t="s">
        <v>8279</v>
      </c>
      <c r="O788">
        <f t="shared" si="52"/>
        <v>1</v>
      </c>
      <c r="P788">
        <f t="shared" si="49"/>
        <v>50</v>
      </c>
      <c r="Q788" s="10" t="s">
        <v>8346</v>
      </c>
      <c r="R788" t="s">
        <v>8347</v>
      </c>
      <c r="S788" s="14">
        <f t="shared" si="50"/>
        <v>42079.913113425922</v>
      </c>
      <c r="T788" s="14">
        <f t="shared" si="51"/>
        <v>42109.913113425922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2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2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2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2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2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8" hidden="1" x14ac:dyDescent="0.2">
      <c r="A794">
        <v>1053</v>
      </c>
      <c r="B794" s="3" t="s">
        <v>1054</v>
      </c>
      <c r="C794" s="3" t="s">
        <v>5163</v>
      </c>
      <c r="D794" s="6">
        <v>1500</v>
      </c>
      <c r="E794" s="8">
        <v>15</v>
      </c>
      <c r="F794" t="s">
        <v>8219</v>
      </c>
      <c r="G794" t="s">
        <v>8223</v>
      </c>
      <c r="H794" t="s">
        <v>8245</v>
      </c>
      <c r="I794">
        <v>1488773332</v>
      </c>
      <c r="J794">
        <v>1486613332</v>
      </c>
      <c r="K794" t="b">
        <v>0</v>
      </c>
      <c r="L794">
        <v>1</v>
      </c>
      <c r="M794" t="b">
        <v>0</v>
      </c>
      <c r="N794" t="s">
        <v>8279</v>
      </c>
      <c r="O794">
        <f t="shared" si="52"/>
        <v>1</v>
      </c>
      <c r="P794">
        <f t="shared" si="49"/>
        <v>15</v>
      </c>
      <c r="Q794" s="10" t="s">
        <v>8346</v>
      </c>
      <c r="R794" t="s">
        <v>8347</v>
      </c>
      <c r="S794" s="14">
        <f t="shared" si="50"/>
        <v>42775.172824074078</v>
      </c>
      <c r="T794" s="14">
        <f t="shared" si="51"/>
        <v>42800.172824074078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2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2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2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2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2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2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2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2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2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2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2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2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2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2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2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2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2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2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2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2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2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2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2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2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2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2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2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2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2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2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2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2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2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2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2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2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2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2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2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52"/>
        <v>108</v>
      </c>
      <c r="P834">
        <f t="shared" ref="P834:P897" si="53">IFERROR(ROUND(E834/L834,2), 0)</f>
        <v>74.23</v>
      </c>
      <c r="Q834" s="10" t="s">
        <v>8319</v>
      </c>
      <c r="R834" t="s">
        <v>8320</v>
      </c>
      <c r="S834" s="14">
        <f t="shared" ref="S834:S897" si="54">(((J834/60)/60)/24)+DATE(1970,1,1)</f>
        <v>42187.125625000001</v>
      </c>
      <c r="T834" s="14">
        <f t="shared" ref="T834:T897" si="55">(((I834/60)/60)/24)+DATE(1970,1,1)</f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6">ROUND(E835/D835*100,0)</f>
        <v>101</v>
      </c>
      <c r="P835">
        <f t="shared" si="53"/>
        <v>104.99</v>
      </c>
      <c r="Q835" s="10" t="s">
        <v>8323</v>
      </c>
      <c r="R835" t="s">
        <v>8326</v>
      </c>
      <c r="S835" s="14">
        <f t="shared" si="54"/>
        <v>42053.732627314821</v>
      </c>
      <c r="T835" s="14">
        <f t="shared" si="55"/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6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6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6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6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6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6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6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6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6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6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6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6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6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6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6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6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6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6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6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6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6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8" hidden="1" x14ac:dyDescent="0.2">
      <c r="A858">
        <v>1042</v>
      </c>
      <c r="B858" s="3" t="s">
        <v>1043</v>
      </c>
      <c r="C858" s="3" t="s">
        <v>5152</v>
      </c>
      <c r="D858" s="6">
        <v>650</v>
      </c>
      <c r="E858" s="8">
        <v>10</v>
      </c>
      <c r="F858" t="s">
        <v>8219</v>
      </c>
      <c r="G858" t="s">
        <v>8223</v>
      </c>
      <c r="H858" t="s">
        <v>8245</v>
      </c>
      <c r="I858">
        <v>1410516000</v>
      </c>
      <c r="J858">
        <v>1406824948</v>
      </c>
      <c r="K858" t="b">
        <v>0</v>
      </c>
      <c r="L858">
        <v>1</v>
      </c>
      <c r="M858" t="b">
        <v>0</v>
      </c>
      <c r="N858" t="s">
        <v>8279</v>
      </c>
      <c r="O858">
        <f t="shared" si="56"/>
        <v>2</v>
      </c>
      <c r="P858">
        <f t="shared" si="53"/>
        <v>10</v>
      </c>
      <c r="Q858" s="10" t="s">
        <v>8346</v>
      </c>
      <c r="R858" t="s">
        <v>8347</v>
      </c>
      <c r="S858" s="14">
        <f t="shared" si="54"/>
        <v>41851.696157407408</v>
      </c>
      <c r="T858" s="14">
        <f t="shared" si="55"/>
        <v>41894.416666666664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6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6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6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6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6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6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48" hidden="1" x14ac:dyDescent="0.2">
      <c r="A865">
        <v>1044</v>
      </c>
      <c r="B865" s="3" t="s">
        <v>1045</v>
      </c>
      <c r="C865" s="3" t="s">
        <v>5154</v>
      </c>
      <c r="D865" s="6">
        <v>7000</v>
      </c>
      <c r="E865" s="8">
        <v>6</v>
      </c>
      <c r="F865" t="s">
        <v>8219</v>
      </c>
      <c r="G865" t="s">
        <v>8223</v>
      </c>
      <c r="H865" t="s">
        <v>8245</v>
      </c>
      <c r="I865">
        <v>1425587220</v>
      </c>
      <c r="J865">
        <v>1420668801</v>
      </c>
      <c r="K865" t="b">
        <v>0</v>
      </c>
      <c r="L865">
        <v>2</v>
      </c>
      <c r="M865" t="b">
        <v>0</v>
      </c>
      <c r="N865" t="s">
        <v>8279</v>
      </c>
      <c r="O865">
        <f t="shared" si="56"/>
        <v>0</v>
      </c>
      <c r="P865">
        <f t="shared" si="53"/>
        <v>3</v>
      </c>
      <c r="Q865" s="10" t="s">
        <v>8346</v>
      </c>
      <c r="R865" t="s">
        <v>8347</v>
      </c>
      <c r="S865" s="14">
        <f t="shared" si="54"/>
        <v>42011.925937499997</v>
      </c>
      <c r="T865" s="14">
        <f t="shared" si="55"/>
        <v>42068.852083333331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6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6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6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6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6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6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6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6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6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6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48" hidden="1" x14ac:dyDescent="0.2">
      <c r="A876">
        <v>1047</v>
      </c>
      <c r="B876" s="3" t="s">
        <v>1048</v>
      </c>
      <c r="C876" s="3" t="s">
        <v>5157</v>
      </c>
      <c r="D876" s="6">
        <v>2000</v>
      </c>
      <c r="E876" s="8">
        <v>1</v>
      </c>
      <c r="F876" t="s">
        <v>8219</v>
      </c>
      <c r="G876" t="s">
        <v>8223</v>
      </c>
      <c r="H876" t="s">
        <v>8245</v>
      </c>
      <c r="I876">
        <v>1415219915</v>
      </c>
      <c r="J876">
        <v>1412624315</v>
      </c>
      <c r="K876" t="b">
        <v>0</v>
      </c>
      <c r="L876">
        <v>1</v>
      </c>
      <c r="M876" t="b">
        <v>0</v>
      </c>
      <c r="N876" t="s">
        <v>8279</v>
      </c>
      <c r="O876">
        <f t="shared" si="56"/>
        <v>0</v>
      </c>
      <c r="P876">
        <f t="shared" si="53"/>
        <v>1</v>
      </c>
      <c r="Q876" s="10" t="s">
        <v>8346</v>
      </c>
      <c r="R876" t="s">
        <v>8347</v>
      </c>
      <c r="S876" s="14">
        <f t="shared" si="54"/>
        <v>41918.818460648145</v>
      </c>
      <c r="T876" s="14">
        <f t="shared" si="55"/>
        <v>41948.860127314816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6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6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6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6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6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6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6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6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6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6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6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6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6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6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6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6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6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6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6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6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6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6"/>
        <v>105</v>
      </c>
      <c r="P898">
        <f t="shared" ref="P898:P961" si="57">IFERROR(ROUND(E898/L898,2), 0)</f>
        <v>98.2</v>
      </c>
      <c r="Q898" s="10" t="s">
        <v>8323</v>
      </c>
      <c r="R898" t="s">
        <v>8326</v>
      </c>
      <c r="S898" s="14">
        <f t="shared" ref="S898:S961" si="58">(((J898/60)/60)/24)+DATE(1970,1,1)</f>
        <v>41982.887280092589</v>
      </c>
      <c r="T898" s="14">
        <f t="shared" ref="T898:T961" si="59">(((I898/60)/60)/24)+DATE(1970,1,1)</f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0">ROUND(E899/D899*100,0)</f>
        <v>29</v>
      </c>
      <c r="P899">
        <f t="shared" si="57"/>
        <v>43.98</v>
      </c>
      <c r="Q899" s="10" t="s">
        <v>8316</v>
      </c>
      <c r="R899" t="s">
        <v>8334</v>
      </c>
      <c r="S899" s="14">
        <f t="shared" si="58"/>
        <v>42353.16679398148</v>
      </c>
      <c r="T899" s="14">
        <f t="shared" si="59"/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0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0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0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0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0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0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0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0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0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0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0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0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0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0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0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0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0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0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0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0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0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0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0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0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0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0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0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0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0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0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0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0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0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0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0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0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0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0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0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0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0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0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0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0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0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0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48" hidden="1" x14ac:dyDescent="0.2">
      <c r="A946">
        <v>1041</v>
      </c>
      <c r="B946" s="3" t="s">
        <v>1042</v>
      </c>
      <c r="C946" s="3" t="s">
        <v>5151</v>
      </c>
      <c r="D946" s="6">
        <v>50</v>
      </c>
      <c r="E946" s="8">
        <v>0</v>
      </c>
      <c r="F946" t="s">
        <v>8219</v>
      </c>
      <c r="G946" t="s">
        <v>8223</v>
      </c>
      <c r="H946" t="s">
        <v>8245</v>
      </c>
      <c r="I946">
        <v>1406769992</v>
      </c>
      <c r="J946">
        <v>1405041992</v>
      </c>
      <c r="K946" t="b">
        <v>0</v>
      </c>
      <c r="L946">
        <v>0</v>
      </c>
      <c r="M946" t="b">
        <v>0</v>
      </c>
      <c r="N946" t="s">
        <v>8279</v>
      </c>
      <c r="O946">
        <f t="shared" si="60"/>
        <v>0</v>
      </c>
      <c r="P946">
        <f t="shared" si="57"/>
        <v>0</v>
      </c>
      <c r="Q946" s="10" t="s">
        <v>8346</v>
      </c>
      <c r="R946" t="s">
        <v>8347</v>
      </c>
      <c r="S946" s="14">
        <f t="shared" si="58"/>
        <v>41831.060092592597</v>
      </c>
      <c r="T946" s="14">
        <f t="shared" si="59"/>
        <v>41851.060092592597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0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0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0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0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0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0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0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0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0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0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0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0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0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0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0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8" hidden="1" x14ac:dyDescent="0.2">
      <c r="A962">
        <v>1046</v>
      </c>
      <c r="B962" s="3" t="s">
        <v>1047</v>
      </c>
      <c r="C962" s="3" t="s">
        <v>5156</v>
      </c>
      <c r="D962" s="6">
        <v>3000</v>
      </c>
      <c r="E962" s="8">
        <v>0</v>
      </c>
      <c r="F962" t="s">
        <v>8219</v>
      </c>
      <c r="G962" t="s">
        <v>8235</v>
      </c>
      <c r="H962" t="s">
        <v>8248</v>
      </c>
      <c r="I962">
        <v>1451161560</v>
      </c>
      <c r="J962">
        <v>1447273560</v>
      </c>
      <c r="K962" t="b">
        <v>0</v>
      </c>
      <c r="L962">
        <v>0</v>
      </c>
      <c r="M962" t="b">
        <v>0</v>
      </c>
      <c r="N962" t="s">
        <v>8279</v>
      </c>
      <c r="O962">
        <f t="shared" si="60"/>
        <v>0</v>
      </c>
      <c r="P962">
        <f t="shared" ref="P962:P1025" si="61">IFERROR(ROUND(E962/L962,2), 0)</f>
        <v>0</v>
      </c>
      <c r="Q962" s="10" t="s">
        <v>8346</v>
      </c>
      <c r="R962" t="s">
        <v>8347</v>
      </c>
      <c r="S962" s="14">
        <f t="shared" ref="S962:S1025" si="62">(((J962/60)/60)/24)+DATE(1970,1,1)</f>
        <v>42319.851388888885</v>
      </c>
      <c r="T962" s="14">
        <f t="shared" ref="T962:T1025" si="63">(((I962/60)/60)/24)+DATE(1970,1,1)</f>
        <v>42364.851388888885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4">ROUND(E963/D963*100,0)</f>
        <v>106</v>
      </c>
      <c r="P963">
        <f t="shared" si="61"/>
        <v>108.02</v>
      </c>
      <c r="Q963" s="10" t="s">
        <v>8327</v>
      </c>
      <c r="R963" t="s">
        <v>8331</v>
      </c>
      <c r="S963" s="14">
        <f t="shared" si="62"/>
        <v>40585.796817129631</v>
      </c>
      <c r="T963" s="14">
        <f t="shared" si="63"/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4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4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4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4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4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4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4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4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4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4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4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4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4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4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4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4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4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4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4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4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4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16" hidden="1" x14ac:dyDescent="0.2">
      <c r="A985">
        <v>1049</v>
      </c>
      <c r="B985" s="3" t="s">
        <v>1050</v>
      </c>
      <c r="C985" s="3" t="s">
        <v>5159</v>
      </c>
      <c r="D985" s="6">
        <v>12000</v>
      </c>
      <c r="E985" s="8">
        <v>0</v>
      </c>
      <c r="F985" t="s">
        <v>8219</v>
      </c>
      <c r="G985" t="s">
        <v>8223</v>
      </c>
      <c r="H985" t="s">
        <v>8245</v>
      </c>
      <c r="I985">
        <v>1455272445</v>
      </c>
      <c r="J985">
        <v>1452680445</v>
      </c>
      <c r="K985" t="b">
        <v>0</v>
      </c>
      <c r="L985">
        <v>0</v>
      </c>
      <c r="M985" t="b">
        <v>0</v>
      </c>
      <c r="N985" t="s">
        <v>8279</v>
      </c>
      <c r="O985">
        <f t="shared" si="64"/>
        <v>0</v>
      </c>
      <c r="P985">
        <f t="shared" si="61"/>
        <v>0</v>
      </c>
      <c r="Q985" s="10" t="s">
        <v>8346</v>
      </c>
      <c r="R985" t="s">
        <v>8347</v>
      </c>
      <c r="S985" s="14">
        <f t="shared" si="62"/>
        <v>42382.431076388893</v>
      </c>
      <c r="T985" s="14">
        <f t="shared" si="63"/>
        <v>42412.431076388893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4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4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4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4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4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4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4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4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4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4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4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4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4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4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4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4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4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4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4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4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4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4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4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4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4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4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16" hidden="1" x14ac:dyDescent="0.2">
      <c r="A1012">
        <v>1050</v>
      </c>
      <c r="B1012" s="3" t="s">
        <v>1051</v>
      </c>
      <c r="C1012" s="3" t="s">
        <v>5160</v>
      </c>
      <c r="D1012" s="6">
        <v>2500</v>
      </c>
      <c r="E1012" s="8">
        <v>0</v>
      </c>
      <c r="F1012" t="s">
        <v>8219</v>
      </c>
      <c r="G1012" t="s">
        <v>8223</v>
      </c>
      <c r="H1012" t="s">
        <v>8245</v>
      </c>
      <c r="I1012">
        <v>1442257677</v>
      </c>
      <c r="J1012">
        <v>1439665677</v>
      </c>
      <c r="K1012" t="b">
        <v>0</v>
      </c>
      <c r="L1012">
        <v>0</v>
      </c>
      <c r="M1012" t="b">
        <v>0</v>
      </c>
      <c r="N1012" t="s">
        <v>8279</v>
      </c>
      <c r="O1012">
        <f t="shared" si="64"/>
        <v>0</v>
      </c>
      <c r="P1012">
        <f t="shared" si="61"/>
        <v>0</v>
      </c>
      <c r="Q1012" s="10" t="s">
        <v>8346</v>
      </c>
      <c r="R1012" t="s">
        <v>8347</v>
      </c>
      <c r="S1012" s="14">
        <f t="shared" si="62"/>
        <v>42231.7971875</v>
      </c>
      <c r="T1012" s="14">
        <f t="shared" si="63"/>
        <v>42261.7971875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4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4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4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4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4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4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4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4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4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4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4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4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4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4"/>
        <v>148</v>
      </c>
      <c r="P1026">
        <f t="shared" ref="P1026:P1089" si="65">IFERROR(ROUND(E1026/L1026,2), 0)</f>
        <v>95.23</v>
      </c>
      <c r="Q1026" s="10" t="s">
        <v>8321</v>
      </c>
      <c r="R1026" t="s">
        <v>8322</v>
      </c>
      <c r="S1026" s="14">
        <f t="shared" ref="S1026:S1089" si="66">(((J1026/60)/60)/24)+DATE(1970,1,1)</f>
        <v>40967.081874999996</v>
      </c>
      <c r="T1026" s="14">
        <f t="shared" ref="T1026:T1089" si="67">(((I1026/60)/60)/24)+DATE(1970,1,1)</f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8">ROUND(E1027/D1027*100,0)</f>
        <v>49</v>
      </c>
      <c r="P1027">
        <f t="shared" si="65"/>
        <v>42.16</v>
      </c>
      <c r="Q1027" s="10" t="s">
        <v>8313</v>
      </c>
      <c r="R1027" t="s">
        <v>8314</v>
      </c>
      <c r="S1027" s="14">
        <f t="shared" si="66"/>
        <v>42033.314074074078</v>
      </c>
      <c r="T1027" s="14">
        <f t="shared" si="67"/>
        <v>42063.314074074078</v>
      </c>
    </row>
    <row r="1028" spans="1:20" ht="48" hidden="1" x14ac:dyDescent="0.2">
      <c r="A1028">
        <v>1051</v>
      </c>
      <c r="B1028" s="3" t="s">
        <v>1052</v>
      </c>
      <c r="C1028" s="3" t="s">
        <v>5161</v>
      </c>
      <c r="D1028" s="6">
        <v>500</v>
      </c>
      <c r="E1028" s="8">
        <v>0</v>
      </c>
      <c r="F1028" t="s">
        <v>8219</v>
      </c>
      <c r="G1028" t="s">
        <v>8223</v>
      </c>
      <c r="H1028" t="s">
        <v>8245</v>
      </c>
      <c r="I1028">
        <v>1409098825</v>
      </c>
      <c r="J1028">
        <v>1406679625</v>
      </c>
      <c r="K1028" t="b">
        <v>0</v>
      </c>
      <c r="L1028">
        <v>0</v>
      </c>
      <c r="M1028" t="b">
        <v>0</v>
      </c>
      <c r="N1028" t="s">
        <v>8279</v>
      </c>
      <c r="O1028">
        <f t="shared" si="68"/>
        <v>0</v>
      </c>
      <c r="P1028">
        <f t="shared" si="65"/>
        <v>0</v>
      </c>
      <c r="Q1028" s="10" t="s">
        <v>8346</v>
      </c>
      <c r="R1028" t="s">
        <v>8347</v>
      </c>
      <c r="S1028" s="14">
        <f t="shared" si="66"/>
        <v>41850.014178240745</v>
      </c>
      <c r="T1028" s="14">
        <f t="shared" si="67"/>
        <v>41878.014178240745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8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8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8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8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8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8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8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8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8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8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64" hidden="1" x14ac:dyDescent="0.2">
      <c r="A1039">
        <v>1052</v>
      </c>
      <c r="B1039" s="3" t="s">
        <v>1053</v>
      </c>
      <c r="C1039" s="3" t="s">
        <v>5162</v>
      </c>
      <c r="D1039" s="6">
        <v>4336</v>
      </c>
      <c r="E1039" s="8">
        <v>0</v>
      </c>
      <c r="F1039" t="s">
        <v>8219</v>
      </c>
      <c r="G1039" t="s">
        <v>8223</v>
      </c>
      <c r="H1039" t="s">
        <v>8245</v>
      </c>
      <c r="I1039">
        <v>1465243740</v>
      </c>
      <c r="J1039">
        <v>1461438495</v>
      </c>
      <c r="K1039" t="b">
        <v>0</v>
      </c>
      <c r="L1039">
        <v>0</v>
      </c>
      <c r="M1039" t="b">
        <v>0</v>
      </c>
      <c r="N1039" t="s">
        <v>8279</v>
      </c>
      <c r="O1039">
        <f t="shared" si="68"/>
        <v>0</v>
      </c>
      <c r="P1039">
        <f t="shared" si="65"/>
        <v>0</v>
      </c>
      <c r="Q1039" s="10" t="s">
        <v>8346</v>
      </c>
      <c r="R1039" t="s">
        <v>8347</v>
      </c>
      <c r="S1039" s="14">
        <f t="shared" si="66"/>
        <v>42483.797395833331</v>
      </c>
      <c r="T1039" s="14">
        <f t="shared" si="67"/>
        <v>42527.839583333334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8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8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8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8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8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8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8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8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8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8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8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8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8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8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8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8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>
        <f t="shared" si="65"/>
        <v>0</v>
      </c>
      <c r="Q1056" s="10" t="s">
        <v>8346</v>
      </c>
      <c r="R1056" t="s">
        <v>8347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8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8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8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8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8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8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8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8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8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8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8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8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8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8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8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8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8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8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8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8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8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8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8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8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8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8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8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8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8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8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8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8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8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8"/>
        <v>109</v>
      </c>
      <c r="P1090">
        <f t="shared" ref="P1090:P1153" si="69">IFERROR(ROUND(E1090/L1090,2), 0)</f>
        <v>54.3</v>
      </c>
      <c r="Q1090" s="10" t="s">
        <v>8323</v>
      </c>
      <c r="R1090" t="s">
        <v>8326</v>
      </c>
      <c r="S1090" s="14">
        <f t="shared" ref="S1090:S1153" si="70">(((J1090/60)/60)/24)+DATE(1970,1,1)</f>
        <v>41931.682939814818</v>
      </c>
      <c r="T1090" s="14">
        <f t="shared" ref="T1090:T1153" si="71">(((I1090/60)/60)/24)+DATE(1970,1,1)</f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72">ROUND(E1091/D1091*100,0)</f>
        <v>15</v>
      </c>
      <c r="P1091">
        <f t="shared" si="69"/>
        <v>71.34</v>
      </c>
      <c r="Q1091" s="10" t="s">
        <v>8313</v>
      </c>
      <c r="R1091" t="s">
        <v>8314</v>
      </c>
      <c r="S1091" s="14">
        <f t="shared" si="70"/>
        <v>42388.575104166666</v>
      </c>
      <c r="T1091" s="14">
        <f t="shared" si="71"/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2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2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2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2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2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2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2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2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2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2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2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2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2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2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2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2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2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2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2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2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2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2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2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2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2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2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2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2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2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2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2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2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2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2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2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2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2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2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48" hidden="1" x14ac:dyDescent="0.2">
      <c r="A1130">
        <v>1055</v>
      </c>
      <c r="B1130" s="3" t="s">
        <v>1056</v>
      </c>
      <c r="C1130" s="3" t="s">
        <v>5165</v>
      </c>
      <c r="D1130" s="6">
        <v>3500</v>
      </c>
      <c r="E1130" s="8">
        <v>0</v>
      </c>
      <c r="F1130" t="s">
        <v>8219</v>
      </c>
      <c r="G1130" t="s">
        <v>8223</v>
      </c>
      <c r="H1130" t="s">
        <v>8245</v>
      </c>
      <c r="I1130">
        <v>1457394545</v>
      </c>
      <c r="J1130">
        <v>1454802545</v>
      </c>
      <c r="K1130" t="b">
        <v>0</v>
      </c>
      <c r="L1130">
        <v>0</v>
      </c>
      <c r="M1130" t="b">
        <v>0</v>
      </c>
      <c r="N1130" t="s">
        <v>8279</v>
      </c>
      <c r="O1130">
        <f t="shared" si="72"/>
        <v>0</v>
      </c>
      <c r="P1130">
        <f t="shared" si="69"/>
        <v>0</v>
      </c>
      <c r="Q1130" s="10" t="s">
        <v>8346</v>
      </c>
      <c r="R1130" t="s">
        <v>8347</v>
      </c>
      <c r="S1130" s="14">
        <f t="shared" si="70"/>
        <v>42406.992418981477</v>
      </c>
      <c r="T1130" s="14">
        <f t="shared" si="71"/>
        <v>42436.992418981477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2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2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2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2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2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2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2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2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2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48" hidden="1" x14ac:dyDescent="0.2">
      <c r="A1140">
        <v>1056</v>
      </c>
      <c r="B1140" s="3" t="s">
        <v>1057</v>
      </c>
      <c r="C1140" s="3" t="s">
        <v>5166</v>
      </c>
      <c r="D1140" s="6">
        <v>10000</v>
      </c>
      <c r="E1140" s="8">
        <v>0</v>
      </c>
      <c r="F1140" t="s">
        <v>8219</v>
      </c>
      <c r="G1140" t="s">
        <v>8223</v>
      </c>
      <c r="H1140" t="s">
        <v>8245</v>
      </c>
      <c r="I1140">
        <v>1429892177</v>
      </c>
      <c r="J1140">
        <v>1424711777</v>
      </c>
      <c r="K1140" t="b">
        <v>0</v>
      </c>
      <c r="L1140">
        <v>0</v>
      </c>
      <c r="M1140" t="b">
        <v>0</v>
      </c>
      <c r="N1140" t="s">
        <v>8279</v>
      </c>
      <c r="O1140">
        <f t="shared" si="72"/>
        <v>0</v>
      </c>
      <c r="P1140">
        <f t="shared" si="69"/>
        <v>0</v>
      </c>
      <c r="Q1140" s="10" t="s">
        <v>8346</v>
      </c>
      <c r="R1140" t="s">
        <v>8347</v>
      </c>
      <c r="S1140" s="14">
        <f t="shared" si="70"/>
        <v>42058.719641203701</v>
      </c>
      <c r="T1140" s="14">
        <f t="shared" si="71"/>
        <v>42118.677974537044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2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2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2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2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2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2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2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2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2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2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2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2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2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72"/>
        <v>128</v>
      </c>
      <c r="P1154">
        <f t="shared" ref="P1154:P1217" si="73">IFERROR(ROUND(E1154/L1154,2), 0)</f>
        <v>82.26</v>
      </c>
      <c r="Q1154" s="10" t="s">
        <v>8323</v>
      </c>
      <c r="R1154" t="s">
        <v>8326</v>
      </c>
      <c r="S1154" s="14">
        <f t="shared" ref="S1154:S1217" si="74">(((J1154/60)/60)/24)+DATE(1970,1,1)</f>
        <v>42125.647534722222</v>
      </c>
      <c r="T1154" s="14">
        <f t="shared" ref="T1154:T1217" si="75">(((I1154/60)/60)/24)+DATE(1970,1,1)</f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6">ROUND(E1155/D1155*100,0)</f>
        <v>102</v>
      </c>
      <c r="P1155">
        <f t="shared" si="73"/>
        <v>51.47</v>
      </c>
      <c r="Q1155" s="10" t="s">
        <v>8311</v>
      </c>
      <c r="R1155" t="s">
        <v>8333</v>
      </c>
      <c r="S1155" s="14">
        <f t="shared" si="74"/>
        <v>41789.330312500002</v>
      </c>
      <c r="T1155" s="14">
        <f t="shared" si="75"/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6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6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6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6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6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6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6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6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6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6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6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6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6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6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6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6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6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6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6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6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6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6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6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6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6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6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6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6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6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6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6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6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6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32" hidden="1" x14ac:dyDescent="0.2">
      <c r="A1189">
        <v>1057</v>
      </c>
      <c r="B1189" s="3" t="s">
        <v>1058</v>
      </c>
      <c r="C1189" s="3" t="s">
        <v>5167</v>
      </c>
      <c r="D1189" s="6">
        <v>10000</v>
      </c>
      <c r="E1189" s="8">
        <v>0</v>
      </c>
      <c r="F1189" t="s">
        <v>8219</v>
      </c>
      <c r="G1189" t="s">
        <v>8223</v>
      </c>
      <c r="H1189" t="s">
        <v>8245</v>
      </c>
      <c r="I1189">
        <v>1480888483</v>
      </c>
      <c r="J1189">
        <v>1478292883</v>
      </c>
      <c r="K1189" t="b">
        <v>0</v>
      </c>
      <c r="L1189">
        <v>0</v>
      </c>
      <c r="M1189" t="b">
        <v>0</v>
      </c>
      <c r="N1189" t="s">
        <v>8279</v>
      </c>
      <c r="O1189">
        <f t="shared" si="76"/>
        <v>0</v>
      </c>
      <c r="P1189">
        <f t="shared" si="73"/>
        <v>0</v>
      </c>
      <c r="Q1189" s="10" t="s">
        <v>8346</v>
      </c>
      <c r="R1189" t="s">
        <v>8347</v>
      </c>
      <c r="S1189" s="14">
        <f t="shared" si="74"/>
        <v>42678.871331018512</v>
      </c>
      <c r="T1189" s="14">
        <f t="shared" si="75"/>
        <v>42708.912997685184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6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6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48" hidden="1" x14ac:dyDescent="0.2">
      <c r="A1192">
        <v>1058</v>
      </c>
      <c r="B1192" s="3" t="s">
        <v>1059</v>
      </c>
      <c r="C1192" s="3" t="s">
        <v>5168</v>
      </c>
      <c r="D1192" s="6">
        <v>40000</v>
      </c>
      <c r="E1192" s="8">
        <v>0</v>
      </c>
      <c r="F1192" t="s">
        <v>8219</v>
      </c>
      <c r="G1192" t="s">
        <v>8223</v>
      </c>
      <c r="H1192" t="s">
        <v>8245</v>
      </c>
      <c r="I1192">
        <v>1427328000</v>
      </c>
      <c r="J1192">
        <v>1423777043</v>
      </c>
      <c r="K1192" t="b">
        <v>0</v>
      </c>
      <c r="L1192">
        <v>0</v>
      </c>
      <c r="M1192" t="b">
        <v>0</v>
      </c>
      <c r="N1192" t="s">
        <v>8279</v>
      </c>
      <c r="O1192">
        <f t="shared" si="76"/>
        <v>0</v>
      </c>
      <c r="P1192">
        <f t="shared" si="73"/>
        <v>0</v>
      </c>
      <c r="Q1192" s="10" t="s">
        <v>8346</v>
      </c>
      <c r="R1192" t="s">
        <v>8347</v>
      </c>
      <c r="S1192" s="14">
        <f t="shared" si="74"/>
        <v>42047.900960648149</v>
      </c>
      <c r="T1192" s="14">
        <f t="shared" si="75"/>
        <v>42089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6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6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6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6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6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6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6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6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6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6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6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6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6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6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16" hidden="1" x14ac:dyDescent="0.2">
      <c r="A1207">
        <v>1059</v>
      </c>
      <c r="B1207" s="3" t="s">
        <v>1060</v>
      </c>
      <c r="C1207" s="3" t="s">
        <v>5169</v>
      </c>
      <c r="D1207" s="6">
        <v>1100</v>
      </c>
      <c r="E1207" s="8">
        <v>0</v>
      </c>
      <c r="F1207" t="s">
        <v>8219</v>
      </c>
      <c r="G1207" t="s">
        <v>8223</v>
      </c>
      <c r="H1207" t="s">
        <v>8245</v>
      </c>
      <c r="I1207">
        <v>1426269456</v>
      </c>
      <c r="J1207">
        <v>1423681056</v>
      </c>
      <c r="K1207" t="b">
        <v>0</v>
      </c>
      <c r="L1207">
        <v>0</v>
      </c>
      <c r="M1207" t="b">
        <v>0</v>
      </c>
      <c r="N1207" t="s">
        <v>8279</v>
      </c>
      <c r="O1207">
        <f t="shared" si="76"/>
        <v>0</v>
      </c>
      <c r="P1207">
        <f t="shared" si="73"/>
        <v>0</v>
      </c>
      <c r="Q1207" s="10" t="s">
        <v>8346</v>
      </c>
      <c r="R1207" t="s">
        <v>8347</v>
      </c>
      <c r="S1207" s="14">
        <f t="shared" si="74"/>
        <v>42046.79</v>
      </c>
      <c r="T1207" s="14">
        <f t="shared" si="75"/>
        <v>42076.748333333337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6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6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6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6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6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6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6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6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6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6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6"/>
        <v>31</v>
      </c>
      <c r="P1218">
        <f t="shared" ref="P1218:P1281" si="77">IFERROR(ROUND(E1218/L1218,2), 0)</f>
        <v>231.75</v>
      </c>
      <c r="Q1218" s="10" t="s">
        <v>8327</v>
      </c>
      <c r="R1218" t="s">
        <v>8350</v>
      </c>
      <c r="S1218" s="14">
        <f t="shared" ref="S1218:S1281" si="78">(((J1218/60)/60)/24)+DATE(1970,1,1)</f>
        <v>40847.171018518515</v>
      </c>
      <c r="T1218" s="14">
        <f t="shared" ref="T1218:T1281" si="79">(((I1218/60)/60)/24)+DATE(1970,1,1)</f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80">ROUND(E1219/D1219*100,0)</f>
        <v>4</v>
      </c>
      <c r="P1219">
        <f t="shared" si="77"/>
        <v>125.27</v>
      </c>
      <c r="Q1219" s="10" t="s">
        <v>8323</v>
      </c>
      <c r="R1219" t="s">
        <v>8324</v>
      </c>
      <c r="S1219" s="14">
        <f t="shared" si="78"/>
        <v>42081.731273148151</v>
      </c>
      <c r="T1219" s="14">
        <f t="shared" si="79"/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0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0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0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0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0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0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0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0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0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0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0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0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0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0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0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0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0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0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0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0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0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0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0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0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0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0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0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0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0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0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0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0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0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0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0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0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32" hidden="1" x14ac:dyDescent="0.2">
      <c r="A1256">
        <v>1061</v>
      </c>
      <c r="B1256" s="3" t="s">
        <v>1062</v>
      </c>
      <c r="C1256" s="3" t="s">
        <v>5171</v>
      </c>
      <c r="D1256" s="6">
        <v>4000</v>
      </c>
      <c r="E1256" s="8">
        <v>0</v>
      </c>
      <c r="F1256" t="s">
        <v>8219</v>
      </c>
      <c r="G1256" t="s">
        <v>8223</v>
      </c>
      <c r="H1256" t="s">
        <v>8245</v>
      </c>
      <c r="I1256">
        <v>1462150800</v>
      </c>
      <c r="J1256">
        <v>1456987108</v>
      </c>
      <c r="K1256" t="b">
        <v>0</v>
      </c>
      <c r="L1256">
        <v>0</v>
      </c>
      <c r="M1256" t="b">
        <v>0</v>
      </c>
      <c r="N1256" t="s">
        <v>8279</v>
      </c>
      <c r="O1256">
        <f t="shared" si="80"/>
        <v>0</v>
      </c>
      <c r="P1256">
        <f t="shared" si="77"/>
        <v>0</v>
      </c>
      <c r="Q1256" s="10" t="s">
        <v>8346</v>
      </c>
      <c r="R1256" t="s">
        <v>8347</v>
      </c>
      <c r="S1256" s="14">
        <f t="shared" si="78"/>
        <v>42432.276712962965</v>
      </c>
      <c r="T1256" s="14">
        <f t="shared" si="79"/>
        <v>42492.041666666672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0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0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0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0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0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0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0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0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0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0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0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0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0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0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0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0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0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0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0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0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0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0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0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0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0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0"/>
        <v>105</v>
      </c>
      <c r="P1282">
        <f t="shared" ref="P1282:P1345" si="81">IFERROR(ROUND(E1282/L1282,2), 0)</f>
        <v>42.72</v>
      </c>
      <c r="Q1282" s="10" t="s">
        <v>8327</v>
      </c>
      <c r="R1282" t="s">
        <v>8336</v>
      </c>
      <c r="S1282" s="14">
        <f t="shared" ref="S1282:S1345" si="82">(((J1282/60)/60)/24)+DATE(1970,1,1)</f>
        <v>42128.820231481484</v>
      </c>
      <c r="T1282" s="14">
        <f t="shared" ref="T1282:T1345" si="83">(((I1282/60)/60)/24)+DATE(1970,1,1)</f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4">ROUND(E1283/D1283*100,0)</f>
        <v>119</v>
      </c>
      <c r="P1283">
        <f t="shared" si="81"/>
        <v>44.96</v>
      </c>
      <c r="Q1283" s="10" t="s">
        <v>8327</v>
      </c>
      <c r="R1283" t="s">
        <v>8338</v>
      </c>
      <c r="S1283" s="14">
        <f t="shared" si="82"/>
        <v>40564.649456018517</v>
      </c>
      <c r="T1283" s="14">
        <f t="shared" si="83"/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4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4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4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4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4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4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4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4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4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4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4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4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4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4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4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4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4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4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4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4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4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4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4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4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4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4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4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4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4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4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4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4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4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4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4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4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4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4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4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4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4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4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4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4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4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4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4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4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4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4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4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4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4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4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4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4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4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4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4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4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4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4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4"/>
        <v>78</v>
      </c>
      <c r="P1346">
        <f t="shared" ref="P1346:P1409" si="85">IFERROR(ROUND(E1346/L1346,2), 0)</f>
        <v>105.54</v>
      </c>
      <c r="Q1346" s="10" t="s">
        <v>8323</v>
      </c>
      <c r="R1346" t="s">
        <v>8326</v>
      </c>
      <c r="S1346" s="14">
        <f t="shared" ref="S1346:S1409" si="86">(((J1346/60)/60)/24)+DATE(1970,1,1)</f>
        <v>42469.68414351852</v>
      </c>
      <c r="T1346" s="14">
        <f t="shared" ref="T1346:T1409" si="87">(((I1346/60)/60)/24)+DATE(1970,1,1)</f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8">ROUND(E1347/D1347*100,0)</f>
        <v>118</v>
      </c>
      <c r="P1347">
        <f t="shared" si="85"/>
        <v>100.06</v>
      </c>
      <c r="Q1347" s="10" t="s">
        <v>8323</v>
      </c>
      <c r="R1347" t="s">
        <v>8326</v>
      </c>
      <c r="S1347" s="14">
        <f t="shared" si="86"/>
        <v>42179.344988425932</v>
      </c>
      <c r="T1347" s="14">
        <f t="shared" si="87"/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8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8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8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8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8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8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8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8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8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8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8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8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8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8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8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8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8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8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8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8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8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8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8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8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8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8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8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8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8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8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8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8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8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8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8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8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8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8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8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8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8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8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8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8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8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8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8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8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8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8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8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8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8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8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8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8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8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8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8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8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8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8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8"/>
        <v>108</v>
      </c>
      <c r="P1410">
        <f t="shared" ref="P1410:P1473" si="89">IFERROR(ROUND(E1410/L1410,2), 0)</f>
        <v>46.89</v>
      </c>
      <c r="Q1410" s="10" t="s">
        <v>8323</v>
      </c>
      <c r="R1410" t="s">
        <v>8326</v>
      </c>
      <c r="S1410" s="14">
        <f t="shared" ref="S1410:S1473" si="90">(((J1410/60)/60)/24)+DATE(1970,1,1)</f>
        <v>42115.889652777783</v>
      </c>
      <c r="T1410" s="14">
        <f t="shared" ref="T1410:T1473" si="91">(((I1410/60)/60)/24)+DATE(1970,1,1)</f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92">ROUND(E1411/D1411*100,0)</f>
        <v>139</v>
      </c>
      <c r="P1411">
        <f t="shared" si="89"/>
        <v>29.62</v>
      </c>
      <c r="Q1411" s="10" t="s">
        <v>8327</v>
      </c>
      <c r="R1411" t="s">
        <v>8331</v>
      </c>
      <c r="S1411" s="14">
        <f t="shared" si="90"/>
        <v>42438.667071759264</v>
      </c>
      <c r="T1411" s="14">
        <f t="shared" si="91"/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2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2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2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2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2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2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2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2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2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2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8" hidden="1" x14ac:dyDescent="0.2">
      <c r="A1422">
        <v>1063</v>
      </c>
      <c r="B1422" s="3" t="s">
        <v>1064</v>
      </c>
      <c r="C1422" s="3" t="s">
        <v>5173</v>
      </c>
      <c r="D1422" s="6">
        <v>1000</v>
      </c>
      <c r="E1422" s="8">
        <v>0</v>
      </c>
      <c r="F1422" t="s">
        <v>8219</v>
      </c>
      <c r="G1422" t="s">
        <v>8223</v>
      </c>
      <c r="H1422" t="s">
        <v>8245</v>
      </c>
      <c r="I1422">
        <v>1472604262</v>
      </c>
      <c r="J1422">
        <v>1470012262</v>
      </c>
      <c r="K1422" t="b">
        <v>0</v>
      </c>
      <c r="L1422">
        <v>0</v>
      </c>
      <c r="M1422" t="b">
        <v>0</v>
      </c>
      <c r="N1422" t="s">
        <v>8279</v>
      </c>
      <c r="O1422">
        <f t="shared" si="92"/>
        <v>0</v>
      </c>
      <c r="P1422">
        <f t="shared" si="89"/>
        <v>0</v>
      </c>
      <c r="Q1422" s="10" t="s">
        <v>8346</v>
      </c>
      <c r="R1422" t="s">
        <v>8347</v>
      </c>
      <c r="S1422" s="14">
        <f t="shared" si="90"/>
        <v>42583.030810185184</v>
      </c>
      <c r="T1422" s="14">
        <f t="shared" si="91"/>
        <v>42613.030810185184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2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8" hidden="1" x14ac:dyDescent="0.2">
      <c r="A1424">
        <v>2579</v>
      </c>
      <c r="B1424" s="3" t="s">
        <v>2579</v>
      </c>
      <c r="C1424" s="3" t="s">
        <v>6689</v>
      </c>
      <c r="D1424" s="6">
        <v>200000</v>
      </c>
      <c r="E1424" s="8">
        <v>277</v>
      </c>
      <c r="F1424" t="s">
        <v>8219</v>
      </c>
      <c r="G1424" t="s">
        <v>8223</v>
      </c>
      <c r="H1424" t="s">
        <v>8245</v>
      </c>
      <c r="I1424">
        <v>1410810903</v>
      </c>
      <c r="J1424">
        <v>1405626903</v>
      </c>
      <c r="K1424" t="b">
        <v>0</v>
      </c>
      <c r="L1424">
        <v>12</v>
      </c>
      <c r="M1424" t="b">
        <v>0</v>
      </c>
      <c r="N1424" t="s">
        <v>8282</v>
      </c>
      <c r="O1424">
        <f t="shared" si="92"/>
        <v>0</v>
      </c>
      <c r="P1424">
        <f t="shared" si="89"/>
        <v>23.08</v>
      </c>
      <c r="Q1424" s="10" t="s">
        <v>8319</v>
      </c>
      <c r="R1424" t="s">
        <v>8345</v>
      </c>
      <c r="S1424" s="14">
        <f t="shared" si="90"/>
        <v>41837.829895833333</v>
      </c>
      <c r="T1424" s="14">
        <f t="shared" si="91"/>
        <v>41897.829895833333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2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2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2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2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2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2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2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2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2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2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2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2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2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2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2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2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2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2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2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2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2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2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2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2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2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2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2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2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2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2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48" hidden="1" x14ac:dyDescent="0.2">
      <c r="A1455">
        <v>2571</v>
      </c>
      <c r="B1455" s="3" t="s">
        <v>2571</v>
      </c>
      <c r="C1455" s="3" t="s">
        <v>6681</v>
      </c>
      <c r="D1455" s="6">
        <v>100000</v>
      </c>
      <c r="E1455" s="8">
        <v>250</v>
      </c>
      <c r="F1455" t="s">
        <v>8219</v>
      </c>
      <c r="G1455" t="s">
        <v>8225</v>
      </c>
      <c r="H1455" t="s">
        <v>8247</v>
      </c>
      <c r="I1455">
        <v>1463645521</v>
      </c>
      <c r="J1455">
        <v>1458461521</v>
      </c>
      <c r="K1455" t="b">
        <v>0</v>
      </c>
      <c r="L1455">
        <v>4</v>
      </c>
      <c r="M1455" t="b">
        <v>0</v>
      </c>
      <c r="N1455" t="s">
        <v>8282</v>
      </c>
      <c r="O1455">
        <f t="shared" si="92"/>
        <v>0</v>
      </c>
      <c r="P1455">
        <f t="shared" si="89"/>
        <v>62.5</v>
      </c>
      <c r="Q1455" s="10" t="s">
        <v>8319</v>
      </c>
      <c r="R1455" t="s">
        <v>8345</v>
      </c>
      <c r="S1455" s="14">
        <f t="shared" si="90"/>
        <v>42449.341678240744</v>
      </c>
      <c r="T1455" s="14">
        <f t="shared" si="91"/>
        <v>42509.341678240744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2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2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2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2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2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2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2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2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2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2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2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2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2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2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2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2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2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2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92"/>
        <v>108</v>
      </c>
      <c r="P1474">
        <f t="shared" ref="P1474:P1537" si="93">IFERROR(ROUND(E1474/L1474,2), 0)</f>
        <v>40.96</v>
      </c>
      <c r="Q1474" s="10" t="s">
        <v>8327</v>
      </c>
      <c r="R1474" t="s">
        <v>8328</v>
      </c>
      <c r="S1474" s="14">
        <f t="shared" ref="S1474:S1537" si="94">(((J1474/60)/60)/24)+DATE(1970,1,1)</f>
        <v>41716.632847222223</v>
      </c>
      <c r="T1474" s="14">
        <f t="shared" ref="T1474:T1537" si="95">(((I1474/60)/60)/24)+DATE(1970,1,1)</f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6">ROUND(E1475/D1475*100,0)</f>
        <v>108</v>
      </c>
      <c r="P1475">
        <f t="shared" si="93"/>
        <v>41.96</v>
      </c>
      <c r="Q1475" s="10" t="s">
        <v>8327</v>
      </c>
      <c r="R1475" t="s">
        <v>8328</v>
      </c>
      <c r="S1475" s="14">
        <f t="shared" si="94"/>
        <v>41593.082002314812</v>
      </c>
      <c r="T1475" s="14">
        <f t="shared" si="95"/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6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6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6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6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6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6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8" hidden="1" x14ac:dyDescent="0.2">
      <c r="A1482">
        <v>2569</v>
      </c>
      <c r="B1482" s="3" t="s">
        <v>2569</v>
      </c>
      <c r="C1482" s="3" t="s">
        <v>6679</v>
      </c>
      <c r="D1482" s="6">
        <v>6500</v>
      </c>
      <c r="E1482" s="8">
        <v>145</v>
      </c>
      <c r="F1482" t="s">
        <v>8219</v>
      </c>
      <c r="G1482" t="s">
        <v>8223</v>
      </c>
      <c r="H1482" t="s">
        <v>8245</v>
      </c>
      <c r="I1482">
        <v>1442457112</v>
      </c>
      <c r="J1482">
        <v>1439865112</v>
      </c>
      <c r="K1482" t="b">
        <v>0</v>
      </c>
      <c r="L1482">
        <v>2</v>
      </c>
      <c r="M1482" t="b">
        <v>0</v>
      </c>
      <c r="N1482" t="s">
        <v>8282</v>
      </c>
      <c r="O1482">
        <f t="shared" si="96"/>
        <v>2</v>
      </c>
      <c r="P1482">
        <f t="shared" si="93"/>
        <v>72.5</v>
      </c>
      <c r="Q1482" s="10" t="s">
        <v>8319</v>
      </c>
      <c r="R1482" t="s">
        <v>8345</v>
      </c>
      <c r="S1482" s="14">
        <f t="shared" si="94"/>
        <v>42234.105462962965</v>
      </c>
      <c r="T1482" s="14">
        <f t="shared" si="95"/>
        <v>42264.105462962965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6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6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6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6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6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6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6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6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6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6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6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6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6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6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6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6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6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t="48" hidden="1" x14ac:dyDescent="0.2">
      <c r="A1500">
        <v>2567</v>
      </c>
      <c r="B1500" s="3" t="s">
        <v>2567</v>
      </c>
      <c r="C1500" s="3" t="s">
        <v>6677</v>
      </c>
      <c r="D1500" s="6">
        <v>45000</v>
      </c>
      <c r="E1500" s="8">
        <v>120</v>
      </c>
      <c r="F1500" t="s">
        <v>8219</v>
      </c>
      <c r="G1500" t="s">
        <v>8223</v>
      </c>
      <c r="H1500" t="s">
        <v>8245</v>
      </c>
      <c r="I1500">
        <v>1429823138</v>
      </c>
      <c r="J1500">
        <v>1427231138</v>
      </c>
      <c r="K1500" t="b">
        <v>0</v>
      </c>
      <c r="L1500">
        <v>2</v>
      </c>
      <c r="M1500" t="b">
        <v>0</v>
      </c>
      <c r="N1500" t="s">
        <v>8282</v>
      </c>
      <c r="O1500">
        <f t="shared" si="96"/>
        <v>0</v>
      </c>
      <c r="P1500">
        <f t="shared" si="93"/>
        <v>60</v>
      </c>
      <c r="Q1500" s="10" t="s">
        <v>8319</v>
      </c>
      <c r="R1500" t="s">
        <v>8345</v>
      </c>
      <c r="S1500" s="14">
        <f t="shared" si="94"/>
        <v>42087.878912037035</v>
      </c>
      <c r="T1500" s="14">
        <f t="shared" si="95"/>
        <v>42117.878912037035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6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6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6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6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6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6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6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6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6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6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6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6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6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48" hidden="1" x14ac:dyDescent="0.2">
      <c r="A1514">
        <v>2565</v>
      </c>
      <c r="B1514" s="3" t="s">
        <v>2565</v>
      </c>
      <c r="C1514" s="3" t="s">
        <v>6675</v>
      </c>
      <c r="D1514" s="6">
        <v>10000</v>
      </c>
      <c r="E1514" s="8">
        <v>100</v>
      </c>
      <c r="F1514" t="s">
        <v>8219</v>
      </c>
      <c r="G1514" t="s">
        <v>8223</v>
      </c>
      <c r="H1514" t="s">
        <v>8245</v>
      </c>
      <c r="I1514">
        <v>1462827000</v>
      </c>
      <c r="J1514">
        <v>1457710589</v>
      </c>
      <c r="K1514" t="b">
        <v>0</v>
      </c>
      <c r="L1514">
        <v>1</v>
      </c>
      <c r="M1514" t="b">
        <v>0</v>
      </c>
      <c r="N1514" t="s">
        <v>8282</v>
      </c>
      <c r="O1514">
        <f t="shared" si="96"/>
        <v>1</v>
      </c>
      <c r="P1514">
        <f t="shared" si="93"/>
        <v>100</v>
      </c>
      <c r="Q1514" s="10" t="s">
        <v>8319</v>
      </c>
      <c r="R1514" t="s">
        <v>8345</v>
      </c>
      <c r="S1514" s="14">
        <f t="shared" si="94"/>
        <v>42440.650335648148</v>
      </c>
      <c r="T1514" s="14">
        <f t="shared" si="95"/>
        <v>42499.868055555555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6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6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6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6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6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6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6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6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6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6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6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48" hidden="1" x14ac:dyDescent="0.2">
      <c r="A1526">
        <v>2562</v>
      </c>
      <c r="B1526" s="3" t="s">
        <v>2562</v>
      </c>
      <c r="C1526" s="3" t="s">
        <v>6672</v>
      </c>
      <c r="D1526" s="6">
        <v>10000</v>
      </c>
      <c r="E1526" s="8">
        <v>75</v>
      </c>
      <c r="F1526" t="s">
        <v>8219</v>
      </c>
      <c r="G1526" t="s">
        <v>8235</v>
      </c>
      <c r="H1526" t="s">
        <v>8248</v>
      </c>
      <c r="I1526">
        <v>1476189339</v>
      </c>
      <c r="J1526">
        <v>1471005339</v>
      </c>
      <c r="K1526" t="b">
        <v>0</v>
      </c>
      <c r="L1526">
        <v>3</v>
      </c>
      <c r="M1526" t="b">
        <v>0</v>
      </c>
      <c r="N1526" t="s">
        <v>8282</v>
      </c>
      <c r="O1526">
        <f t="shared" si="96"/>
        <v>1</v>
      </c>
      <c r="P1526">
        <f t="shared" si="93"/>
        <v>25</v>
      </c>
      <c r="Q1526" s="10" t="s">
        <v>8319</v>
      </c>
      <c r="R1526" t="s">
        <v>8345</v>
      </c>
      <c r="S1526" s="14">
        <f t="shared" si="94"/>
        <v>42594.524756944447</v>
      </c>
      <c r="T1526" s="14">
        <f t="shared" si="95"/>
        <v>42654.524756944447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6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6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6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6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6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6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6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6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6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6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6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6"/>
        <v>101</v>
      </c>
      <c r="P1538">
        <f t="shared" ref="P1538:P1601" si="97">IFERROR(ROUND(E1538/L1538,2), 0)</f>
        <v>178.53</v>
      </c>
      <c r="Q1538" s="10" t="s">
        <v>8323</v>
      </c>
      <c r="R1538" t="s">
        <v>8324</v>
      </c>
      <c r="S1538" s="14">
        <f t="shared" ref="S1538:S1601" si="98">(((J1538/60)/60)/24)+DATE(1970,1,1)</f>
        <v>42398.849259259259</v>
      </c>
      <c r="T1538" s="14">
        <f t="shared" ref="T1538:T1601" si="99">(((I1538/60)/60)/24)+DATE(1970,1,1)</f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0">ROUND(E1539/D1539*100,0)</f>
        <v>101</v>
      </c>
      <c r="P1539">
        <f t="shared" si="97"/>
        <v>116.73</v>
      </c>
      <c r="Q1539" s="10" t="s">
        <v>8323</v>
      </c>
      <c r="R1539" t="s">
        <v>8324</v>
      </c>
      <c r="S1539" s="14">
        <f t="shared" si="98"/>
        <v>42360.212025462963</v>
      </c>
      <c r="T1539" s="14">
        <f t="shared" si="99"/>
        <v>42390.212025462963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0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0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0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0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0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0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0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0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0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0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0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0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0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0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0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0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0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0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0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0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0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0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0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0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0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0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0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0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0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0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0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0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48" hidden="1" x14ac:dyDescent="0.2">
      <c r="A1572">
        <v>2570</v>
      </c>
      <c r="B1572" s="3" t="s">
        <v>2570</v>
      </c>
      <c r="C1572" s="3" t="s">
        <v>6680</v>
      </c>
      <c r="D1572" s="6">
        <v>7000</v>
      </c>
      <c r="E1572" s="8">
        <v>59</v>
      </c>
      <c r="F1572" t="s">
        <v>8219</v>
      </c>
      <c r="G1572" t="s">
        <v>8223</v>
      </c>
      <c r="H1572" t="s">
        <v>8245</v>
      </c>
      <c r="I1572">
        <v>1486590035</v>
      </c>
      <c r="J1572">
        <v>1483998035</v>
      </c>
      <c r="K1572" t="b">
        <v>0</v>
      </c>
      <c r="L1572">
        <v>2</v>
      </c>
      <c r="M1572" t="b">
        <v>0</v>
      </c>
      <c r="N1572" t="s">
        <v>8282</v>
      </c>
      <c r="O1572">
        <f t="shared" si="100"/>
        <v>1</v>
      </c>
      <c r="P1572">
        <f t="shared" si="97"/>
        <v>29.5</v>
      </c>
      <c r="Q1572" s="10" t="s">
        <v>8319</v>
      </c>
      <c r="R1572" t="s">
        <v>8345</v>
      </c>
      <c r="S1572" s="14">
        <f t="shared" si="98"/>
        <v>42744.903182870374</v>
      </c>
      <c r="T1572" s="14">
        <f t="shared" si="99"/>
        <v>42774.903182870374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0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0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0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0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0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0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0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0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0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0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0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0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0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0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0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0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0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0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0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0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0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0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8" hidden="1" x14ac:dyDescent="0.2">
      <c r="A1595">
        <v>2580</v>
      </c>
      <c r="B1595" s="3" t="s">
        <v>2580</v>
      </c>
      <c r="C1595" s="3" t="s">
        <v>6690</v>
      </c>
      <c r="D1595" s="6">
        <v>8500</v>
      </c>
      <c r="E1595" s="8">
        <v>51</v>
      </c>
      <c r="F1595" t="s">
        <v>8219</v>
      </c>
      <c r="G1595" t="s">
        <v>8223</v>
      </c>
      <c r="H1595" t="s">
        <v>8245</v>
      </c>
      <c r="I1595">
        <v>1431745200</v>
      </c>
      <c r="J1595">
        <v>1429170603</v>
      </c>
      <c r="K1595" t="b">
        <v>0</v>
      </c>
      <c r="L1595">
        <v>2</v>
      </c>
      <c r="M1595" t="b">
        <v>0</v>
      </c>
      <c r="N1595" t="s">
        <v>8282</v>
      </c>
      <c r="O1595">
        <f t="shared" si="100"/>
        <v>1</v>
      </c>
      <c r="P1595">
        <f t="shared" si="97"/>
        <v>25.5</v>
      </c>
      <c r="Q1595" s="10" t="s">
        <v>8319</v>
      </c>
      <c r="R1595" t="s">
        <v>8345</v>
      </c>
      <c r="S1595" s="14">
        <f t="shared" si="98"/>
        <v>42110.326423611114</v>
      </c>
      <c r="T1595" s="14">
        <f t="shared" si="99"/>
        <v>42140.125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0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0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0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0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0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0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0"/>
        <v>103</v>
      </c>
      <c r="P1602">
        <f t="shared" ref="P1602:P1665" si="101">IFERROR(ROUND(E1602/L1602,2), 0)</f>
        <v>88.33</v>
      </c>
      <c r="Q1602" s="10" t="s">
        <v>8327</v>
      </c>
      <c r="R1602" t="s">
        <v>8331</v>
      </c>
      <c r="S1602" s="14">
        <f t="shared" ref="S1602:S1665" si="102">(((J1602/60)/60)/24)+DATE(1970,1,1)</f>
        <v>41442.741249999999</v>
      </c>
      <c r="T1602" s="14">
        <f t="shared" ref="T1602:T1665" si="103">(((I1602/60)/60)/24)+DATE(1970,1,1)</f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4">ROUND(E1603/D1603*100,0)</f>
        <v>47</v>
      </c>
      <c r="P1603">
        <f t="shared" si="101"/>
        <v>166.06</v>
      </c>
      <c r="Q1603" s="10" t="s">
        <v>8323</v>
      </c>
      <c r="R1603" t="s">
        <v>8326</v>
      </c>
      <c r="S1603" s="14">
        <f t="shared" si="102"/>
        <v>41804.937083333331</v>
      </c>
      <c r="T1603" s="14">
        <f t="shared" si="103"/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4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4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4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4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4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4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4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4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4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4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4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4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4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4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4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4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4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4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4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4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4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4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4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4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4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4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4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4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4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4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4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4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4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4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4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4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4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4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4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4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8" hidden="1" x14ac:dyDescent="0.2">
      <c r="A1644">
        <v>2568</v>
      </c>
      <c r="B1644" s="3" t="s">
        <v>2568</v>
      </c>
      <c r="C1644" s="3" t="s">
        <v>6678</v>
      </c>
      <c r="D1644" s="6">
        <v>10000</v>
      </c>
      <c r="E1644" s="8">
        <v>50</v>
      </c>
      <c r="F1644" t="s">
        <v>8219</v>
      </c>
      <c r="G1644" t="s">
        <v>8224</v>
      </c>
      <c r="H1644" t="s">
        <v>8246</v>
      </c>
      <c r="I1644">
        <v>1472745594</v>
      </c>
      <c r="J1644">
        <v>1470153594</v>
      </c>
      <c r="K1644" t="b">
        <v>0</v>
      </c>
      <c r="L1644">
        <v>1</v>
      </c>
      <c r="M1644" t="b">
        <v>0</v>
      </c>
      <c r="N1644" t="s">
        <v>8282</v>
      </c>
      <c r="O1644">
        <f t="shared" si="104"/>
        <v>1</v>
      </c>
      <c r="P1644">
        <f t="shared" si="101"/>
        <v>50</v>
      </c>
      <c r="Q1644" s="10" t="s">
        <v>8319</v>
      </c>
      <c r="R1644" t="s">
        <v>8345</v>
      </c>
      <c r="S1644" s="14">
        <f t="shared" si="102"/>
        <v>42584.666597222225</v>
      </c>
      <c r="T1644" s="14">
        <f t="shared" si="103"/>
        <v>42614.666597222225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4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4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4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4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4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4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4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4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4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4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4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4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4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4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4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4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4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4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4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4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4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4"/>
        <v>103</v>
      </c>
      <c r="P1666">
        <f t="shared" ref="P1666:P1729" si="105">IFERROR(ROUND(E1666/L1666,2), 0)</f>
        <v>52.55</v>
      </c>
      <c r="Q1666" s="10" t="s">
        <v>8323</v>
      </c>
      <c r="R1666" t="s">
        <v>8326</v>
      </c>
      <c r="S1666" s="14">
        <f t="shared" ref="S1666:S1729" si="106">(((J1666/60)/60)/24)+DATE(1970,1,1)</f>
        <v>42016.800208333334</v>
      </c>
      <c r="T1666" s="14">
        <f t="shared" ref="T1666:T1729" si="107">(((I1666/60)/60)/24)+DATE(1970,1,1)</f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8">ROUND(E1667/D1667*100,0)</f>
        <v>103</v>
      </c>
      <c r="P1667">
        <f t="shared" si="105"/>
        <v>47.57</v>
      </c>
      <c r="Q1667" s="10" t="s">
        <v>8323</v>
      </c>
      <c r="R1667" t="s">
        <v>8335</v>
      </c>
      <c r="S1667" s="14">
        <f t="shared" si="106"/>
        <v>42495.956631944442</v>
      </c>
      <c r="T1667" s="14">
        <f t="shared" si="107"/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8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8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8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8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8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8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8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8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8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8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8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8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8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8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8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8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8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48" hidden="1" x14ac:dyDescent="0.2">
      <c r="A1685">
        <v>2561</v>
      </c>
      <c r="B1685" s="3" t="s">
        <v>2561</v>
      </c>
      <c r="C1685" s="3" t="s">
        <v>6671</v>
      </c>
      <c r="D1685" s="6">
        <v>100000</v>
      </c>
      <c r="E1685" s="8">
        <v>0</v>
      </c>
      <c r="F1685" t="s">
        <v>8219</v>
      </c>
      <c r="G1685" t="s">
        <v>8228</v>
      </c>
      <c r="H1685" t="s">
        <v>8250</v>
      </c>
      <c r="I1685">
        <v>1444740089</v>
      </c>
      <c r="J1685">
        <v>1442148089</v>
      </c>
      <c r="K1685" t="b">
        <v>0</v>
      </c>
      <c r="L1685">
        <v>0</v>
      </c>
      <c r="M1685" t="b">
        <v>0</v>
      </c>
      <c r="N1685" t="s">
        <v>8282</v>
      </c>
      <c r="O1685">
        <f t="shared" si="108"/>
        <v>0</v>
      </c>
      <c r="P1685">
        <f t="shared" si="105"/>
        <v>0</v>
      </c>
      <c r="Q1685" s="10" t="s">
        <v>8319</v>
      </c>
      <c r="R1685" t="s">
        <v>8345</v>
      </c>
      <c r="S1685" s="14">
        <f t="shared" si="106"/>
        <v>42260.528807870374</v>
      </c>
      <c r="T1685" s="14">
        <f t="shared" si="107"/>
        <v>42290.528807870374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8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8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8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8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8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8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8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8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8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8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8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8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8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8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8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8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8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8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8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8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8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8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8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8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8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8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8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8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8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8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8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2" hidden="1" x14ac:dyDescent="0.2">
      <c r="A1717">
        <v>2563</v>
      </c>
      <c r="B1717" s="3" t="s">
        <v>2563</v>
      </c>
      <c r="C1717" s="3" t="s">
        <v>6673</v>
      </c>
      <c r="D1717" s="6">
        <v>20000</v>
      </c>
      <c r="E1717" s="8">
        <v>0</v>
      </c>
      <c r="F1717" t="s">
        <v>8219</v>
      </c>
      <c r="G1717" t="s">
        <v>8223</v>
      </c>
      <c r="H1717" t="s">
        <v>8245</v>
      </c>
      <c r="I1717">
        <v>1438226451</v>
      </c>
      <c r="J1717">
        <v>1433042451</v>
      </c>
      <c r="K1717" t="b">
        <v>0</v>
      </c>
      <c r="L1717">
        <v>0</v>
      </c>
      <c r="M1717" t="b">
        <v>0</v>
      </c>
      <c r="N1717" t="s">
        <v>8282</v>
      </c>
      <c r="O1717">
        <f t="shared" si="108"/>
        <v>0</v>
      </c>
      <c r="P1717">
        <f t="shared" si="105"/>
        <v>0</v>
      </c>
      <c r="Q1717" s="10" t="s">
        <v>8319</v>
      </c>
      <c r="R1717" t="s">
        <v>8345</v>
      </c>
      <c r="S1717" s="14">
        <f t="shared" si="106"/>
        <v>42155.139479166668</v>
      </c>
      <c r="T1717" s="14">
        <f t="shared" si="107"/>
        <v>42215.139479166668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8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8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8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8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8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8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8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8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8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8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8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8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8"/>
        <v>100</v>
      </c>
      <c r="P1730">
        <f t="shared" ref="P1730:P1793" si="109">IFERROR(ROUND(E1730/L1730,2), 0)</f>
        <v>171.43</v>
      </c>
      <c r="Q1730" s="10" t="s">
        <v>8323</v>
      </c>
      <c r="R1730" t="s">
        <v>8326</v>
      </c>
      <c r="S1730" s="14">
        <f t="shared" ref="S1730:S1793" si="110">(((J1730/60)/60)/24)+DATE(1970,1,1)</f>
        <v>42661.442060185189</v>
      </c>
      <c r="T1730" s="14">
        <f t="shared" ref="T1730:T1793" si="111">(((I1730/60)/60)/24)+DATE(1970,1,1)</f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12">ROUND(E1731/D1731*100,0)</f>
        <v>160</v>
      </c>
      <c r="P1731">
        <f t="shared" si="109"/>
        <v>25</v>
      </c>
      <c r="Q1731" s="10" t="s">
        <v>8327</v>
      </c>
      <c r="R1731" t="s">
        <v>8331</v>
      </c>
      <c r="S1731" s="14">
        <f t="shared" si="110"/>
        <v>41080.960243055553</v>
      </c>
      <c r="T1731" s="14">
        <f t="shared" si="111"/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2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2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2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2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2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2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2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2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2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2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2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2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2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2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2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2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2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2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2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2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2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2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2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2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2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2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2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2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2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2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2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2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48" hidden="1" x14ac:dyDescent="0.2">
      <c r="A1764">
        <v>2564</v>
      </c>
      <c r="B1764" s="3" t="s">
        <v>2564</v>
      </c>
      <c r="C1764" s="3" t="s">
        <v>6674</v>
      </c>
      <c r="D1764" s="6">
        <v>40000</v>
      </c>
      <c r="E1764" s="8">
        <v>0</v>
      </c>
      <c r="F1764" t="s">
        <v>8219</v>
      </c>
      <c r="G1764" t="s">
        <v>8228</v>
      </c>
      <c r="H1764" t="s">
        <v>8250</v>
      </c>
      <c r="I1764">
        <v>1406854699</v>
      </c>
      <c r="J1764">
        <v>1404262699</v>
      </c>
      <c r="K1764" t="b">
        <v>0</v>
      </c>
      <c r="L1764">
        <v>0</v>
      </c>
      <c r="M1764" t="b">
        <v>0</v>
      </c>
      <c r="N1764" t="s">
        <v>8282</v>
      </c>
      <c r="O1764">
        <f t="shared" si="112"/>
        <v>0</v>
      </c>
      <c r="P1764">
        <f t="shared" si="109"/>
        <v>0</v>
      </c>
      <c r="Q1764" s="10" t="s">
        <v>8319</v>
      </c>
      <c r="R1764" t="s">
        <v>8345</v>
      </c>
      <c r="S1764" s="14">
        <f t="shared" si="110"/>
        <v>41822.040497685186</v>
      </c>
      <c r="T1764" s="14">
        <f t="shared" si="111"/>
        <v>41852.040497685186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2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2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2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2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2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2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2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2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2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2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2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2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2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2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2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2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2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2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2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2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2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2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2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2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2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2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2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2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2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12"/>
        <v>145</v>
      </c>
      <c r="P1794">
        <f t="shared" ref="P1794:P1857" si="113">IFERROR(ROUND(E1794/L1794,2), 0)</f>
        <v>35.74</v>
      </c>
      <c r="Q1794" s="10" t="s">
        <v>8327</v>
      </c>
      <c r="R1794" t="s">
        <v>8329</v>
      </c>
      <c r="S1794" s="14">
        <f t="shared" ref="S1794:S1857" si="114">(((J1794/60)/60)/24)+DATE(1970,1,1)</f>
        <v>42418.231747685189</v>
      </c>
      <c r="T1794" s="14">
        <f t="shared" ref="T1794:T1857" si="115">(((I1794/60)/60)/24)+DATE(1970,1,1)</f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6">ROUND(E1795/D1795*100,0)</f>
        <v>109</v>
      </c>
      <c r="P1795">
        <f t="shared" si="113"/>
        <v>63.97</v>
      </c>
      <c r="Q1795" s="10" t="s">
        <v>8313</v>
      </c>
      <c r="R1795" t="s">
        <v>8314</v>
      </c>
      <c r="S1795" s="14">
        <f t="shared" si="114"/>
        <v>42710.876967592587</v>
      </c>
      <c r="T1795" s="14">
        <f t="shared" si="115"/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6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6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6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6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6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6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6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6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6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6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6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6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6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6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6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6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6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6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6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6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6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6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6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6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6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6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6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6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6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6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6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6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6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6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6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6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6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48" hidden="1" x14ac:dyDescent="0.2">
      <c r="A1833">
        <v>2566</v>
      </c>
      <c r="B1833" s="3" t="s">
        <v>2566</v>
      </c>
      <c r="C1833" s="3" t="s">
        <v>6676</v>
      </c>
      <c r="D1833" s="6">
        <v>35000</v>
      </c>
      <c r="E1833" s="8">
        <v>0</v>
      </c>
      <c r="F1833" t="s">
        <v>8219</v>
      </c>
      <c r="G1833" t="s">
        <v>8223</v>
      </c>
      <c r="H1833" t="s">
        <v>8245</v>
      </c>
      <c r="I1833">
        <v>1408663948</v>
      </c>
      <c r="J1833">
        <v>1406071948</v>
      </c>
      <c r="K1833" t="b">
        <v>0</v>
      </c>
      <c r="L1833">
        <v>0</v>
      </c>
      <c r="M1833" t="b">
        <v>0</v>
      </c>
      <c r="N1833" t="s">
        <v>8282</v>
      </c>
      <c r="O1833">
        <f t="shared" si="116"/>
        <v>0</v>
      </c>
      <c r="P1833">
        <f t="shared" si="113"/>
        <v>0</v>
      </c>
      <c r="Q1833" s="10" t="s">
        <v>8319</v>
      </c>
      <c r="R1833" t="s">
        <v>8345</v>
      </c>
      <c r="S1833" s="14">
        <f t="shared" si="114"/>
        <v>41842.980879629627</v>
      </c>
      <c r="T1833" s="14">
        <f t="shared" si="115"/>
        <v>41872.980879629627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6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6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6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6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6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6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6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6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6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6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6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6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6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6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8" hidden="1" x14ac:dyDescent="0.2">
      <c r="A1848">
        <v>2572</v>
      </c>
      <c r="B1848" s="3" t="s">
        <v>2572</v>
      </c>
      <c r="C1848" s="3" t="s">
        <v>6682</v>
      </c>
      <c r="D1848" s="6">
        <v>30000</v>
      </c>
      <c r="E1848" s="8">
        <v>0</v>
      </c>
      <c r="F1848" t="s">
        <v>8219</v>
      </c>
      <c r="G1848" t="s">
        <v>8223</v>
      </c>
      <c r="H1848" t="s">
        <v>8245</v>
      </c>
      <c r="I1848">
        <v>1428893517</v>
      </c>
      <c r="J1848">
        <v>1426301517</v>
      </c>
      <c r="K1848" t="b">
        <v>0</v>
      </c>
      <c r="L1848">
        <v>0</v>
      </c>
      <c r="M1848" t="b">
        <v>0</v>
      </c>
      <c r="N1848" t="s">
        <v>8282</v>
      </c>
      <c r="O1848">
        <f t="shared" si="116"/>
        <v>0</v>
      </c>
      <c r="P1848">
        <f t="shared" si="113"/>
        <v>0</v>
      </c>
      <c r="Q1848" s="10" t="s">
        <v>8319</v>
      </c>
      <c r="R1848" t="s">
        <v>8345</v>
      </c>
      <c r="S1848" s="14">
        <f t="shared" si="114"/>
        <v>42077.119409722218</v>
      </c>
      <c r="T1848" s="14">
        <f t="shared" si="115"/>
        <v>42107.119409722218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6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6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6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6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6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6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48" hidden="1" x14ac:dyDescent="0.2">
      <c r="A1855">
        <v>2573</v>
      </c>
      <c r="B1855" s="3" t="s">
        <v>2573</v>
      </c>
      <c r="C1855" s="3" t="s">
        <v>6683</v>
      </c>
      <c r="D1855" s="6">
        <v>8000</v>
      </c>
      <c r="E1855" s="8">
        <v>0</v>
      </c>
      <c r="F1855" t="s">
        <v>8219</v>
      </c>
      <c r="G1855" t="s">
        <v>8223</v>
      </c>
      <c r="H1855" t="s">
        <v>8245</v>
      </c>
      <c r="I1855">
        <v>1408803149</v>
      </c>
      <c r="J1855">
        <v>1404915149</v>
      </c>
      <c r="K1855" t="b">
        <v>0</v>
      </c>
      <c r="L1855">
        <v>0</v>
      </c>
      <c r="M1855" t="b">
        <v>0</v>
      </c>
      <c r="N1855" t="s">
        <v>8282</v>
      </c>
      <c r="O1855">
        <f t="shared" si="116"/>
        <v>0</v>
      </c>
      <c r="P1855">
        <f t="shared" si="113"/>
        <v>0</v>
      </c>
      <c r="Q1855" s="10" t="s">
        <v>8319</v>
      </c>
      <c r="R1855" t="s">
        <v>8345</v>
      </c>
      <c r="S1855" s="14">
        <f t="shared" si="114"/>
        <v>41829.592002314814</v>
      </c>
      <c r="T1855" s="14">
        <f t="shared" si="115"/>
        <v>41874.592002314814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6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6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6"/>
        <v>103</v>
      </c>
      <c r="P1858">
        <f t="shared" ref="P1858:P1921" si="117">IFERROR(ROUND(E1858/L1858,2), 0)</f>
        <v>40.29</v>
      </c>
      <c r="Q1858" s="10" t="s">
        <v>8323</v>
      </c>
      <c r="R1858" t="s">
        <v>8326</v>
      </c>
      <c r="S1858" s="14">
        <f t="shared" ref="S1858:S1921" si="118">(((J1858/60)/60)/24)+DATE(1970,1,1)</f>
        <v>42038.720451388886</v>
      </c>
      <c r="T1858" s="14">
        <f t="shared" ref="T1858:T1921" si="119">(((I1858/60)/60)/24)+DATE(1970,1,1)</f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20">ROUND(E1859/D1859*100,0)</f>
        <v>205</v>
      </c>
      <c r="P1859">
        <f t="shared" si="117"/>
        <v>45.62</v>
      </c>
      <c r="Q1859" s="10" t="s">
        <v>8327</v>
      </c>
      <c r="R1859" t="s">
        <v>8331</v>
      </c>
      <c r="S1859" s="14">
        <f t="shared" si="118"/>
        <v>42614.722013888888</v>
      </c>
      <c r="T1859" s="14">
        <f t="shared" si="119"/>
        <v>42644.722013888888</v>
      </c>
    </row>
    <row r="1860" spans="1:20" ht="48" hidden="1" x14ac:dyDescent="0.2">
      <c r="A1860">
        <v>2574</v>
      </c>
      <c r="B1860" s="3" t="s">
        <v>2574</v>
      </c>
      <c r="C1860" s="3" t="s">
        <v>6684</v>
      </c>
      <c r="D1860" s="6">
        <v>10000</v>
      </c>
      <c r="E1860" s="8">
        <v>0</v>
      </c>
      <c r="F1860" t="s">
        <v>8219</v>
      </c>
      <c r="G1860" t="s">
        <v>8223</v>
      </c>
      <c r="H1860" t="s">
        <v>8245</v>
      </c>
      <c r="I1860">
        <v>1463600945</v>
      </c>
      <c r="J1860">
        <v>1461786545</v>
      </c>
      <c r="K1860" t="b">
        <v>0</v>
      </c>
      <c r="L1860">
        <v>0</v>
      </c>
      <c r="M1860" t="b">
        <v>0</v>
      </c>
      <c r="N1860" t="s">
        <v>8282</v>
      </c>
      <c r="O1860">
        <f t="shared" si="120"/>
        <v>0</v>
      </c>
      <c r="P1860">
        <f t="shared" si="117"/>
        <v>0</v>
      </c>
      <c r="Q1860" s="10" t="s">
        <v>8319</v>
      </c>
      <c r="R1860" t="s">
        <v>8345</v>
      </c>
      <c r="S1860" s="14">
        <f t="shared" si="118"/>
        <v>42487.825752314813</v>
      </c>
      <c r="T1860" s="14">
        <f t="shared" si="119"/>
        <v>42508.825752314813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0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0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0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0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0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0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0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0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0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0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0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0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0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48" x14ac:dyDescent="0.2">
      <c r="A1874">
        <v>3713</v>
      </c>
      <c r="B1874" s="3" t="s">
        <v>3710</v>
      </c>
      <c r="C1874" s="3" t="s">
        <v>7823</v>
      </c>
      <c r="D1874" s="6">
        <v>2000</v>
      </c>
      <c r="E1874" s="8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 t="shared" si="120"/>
        <v>102</v>
      </c>
      <c r="P1874">
        <f t="shared" si="117"/>
        <v>106.84</v>
      </c>
      <c r="Q1874" s="10" t="s">
        <v>8323</v>
      </c>
      <c r="R1874" t="s">
        <v>8326</v>
      </c>
      <c r="S1874" s="14">
        <f t="shared" si="118"/>
        <v>42505.738032407404</v>
      </c>
      <c r="T1874" s="14">
        <f t="shared" si="119"/>
        <v>42525.738032407404</v>
      </c>
    </row>
    <row r="1875" spans="1:20" ht="48" x14ac:dyDescent="0.2">
      <c r="A1875">
        <v>2912</v>
      </c>
      <c r="B1875" s="3" t="s">
        <v>2912</v>
      </c>
      <c r="C1875" s="3" t="s">
        <v>7022</v>
      </c>
      <c r="D1875" s="6">
        <v>14440</v>
      </c>
      <c r="E1875" s="8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 t="shared" si="120"/>
        <v>14</v>
      </c>
      <c r="P1875">
        <f t="shared" si="117"/>
        <v>78.08</v>
      </c>
      <c r="Q1875" s="10" t="s">
        <v>8323</v>
      </c>
      <c r="R1875" t="s">
        <v>8326</v>
      </c>
      <c r="S1875" s="14">
        <f t="shared" si="118"/>
        <v>42354.131643518514</v>
      </c>
      <c r="T1875" s="14">
        <f t="shared" si="119"/>
        <v>42384.131643518514</v>
      </c>
    </row>
    <row r="1876" spans="1:20" ht="48" hidden="1" x14ac:dyDescent="0.2">
      <c r="A1876">
        <v>2575</v>
      </c>
      <c r="B1876" s="3" t="s">
        <v>2575</v>
      </c>
      <c r="C1876" s="3" t="s">
        <v>6685</v>
      </c>
      <c r="D1876" s="6">
        <v>85000</v>
      </c>
      <c r="E1876" s="8">
        <v>0</v>
      </c>
      <c r="F1876" t="s">
        <v>8219</v>
      </c>
      <c r="G1876" t="s">
        <v>8223</v>
      </c>
      <c r="H1876" t="s">
        <v>8245</v>
      </c>
      <c r="I1876">
        <v>1421030194</v>
      </c>
      <c r="J1876">
        <v>1418438194</v>
      </c>
      <c r="K1876" t="b">
        <v>0</v>
      </c>
      <c r="L1876">
        <v>0</v>
      </c>
      <c r="M1876" t="b">
        <v>0</v>
      </c>
      <c r="N1876" t="s">
        <v>8282</v>
      </c>
      <c r="O1876">
        <f t="shared" si="120"/>
        <v>0</v>
      </c>
      <c r="P1876">
        <f t="shared" si="117"/>
        <v>0</v>
      </c>
      <c r="Q1876" s="10" t="s">
        <v>8319</v>
      </c>
      <c r="R1876" t="s">
        <v>8345</v>
      </c>
      <c r="S1876" s="14">
        <f t="shared" si="118"/>
        <v>41986.108726851846</v>
      </c>
      <c r="T1876" s="14">
        <f t="shared" si="119"/>
        <v>42016.108726851846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0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0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0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0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0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0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0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0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0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0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0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0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0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0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0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0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0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0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0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0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0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0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0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0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0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0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0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0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0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0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0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0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0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0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0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0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0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0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0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0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0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0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0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0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0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0"/>
        <v>40</v>
      </c>
      <c r="P1922">
        <f t="shared" ref="P1922:P1985" si="121">IFERROR(ROUND(E1922/L1922,2), 0)</f>
        <v>60.24</v>
      </c>
      <c r="Q1922" s="10" t="s">
        <v>8313</v>
      </c>
      <c r="R1922" t="s">
        <v>8314</v>
      </c>
      <c r="S1922" s="14">
        <f t="shared" ref="S1922:S1985" si="122">(((J1922/60)/60)/24)+DATE(1970,1,1)</f>
        <v>42003.655555555553</v>
      </c>
      <c r="T1922" s="14">
        <f t="shared" ref="T1922:T1985" si="123">(((I1922/60)/60)/24)+DATE(1970,1,1)</f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4">ROUND(E1923/D1923*100,0)</f>
        <v>7</v>
      </c>
      <c r="P1923">
        <f t="shared" si="121"/>
        <v>82.58</v>
      </c>
      <c r="Q1923" s="10" t="s">
        <v>8327</v>
      </c>
      <c r="R1923" t="s">
        <v>8350</v>
      </c>
      <c r="S1923" s="14">
        <f t="shared" si="122"/>
        <v>41004.139108796298</v>
      </c>
      <c r="T1923" s="14">
        <f t="shared" si="123"/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4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4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4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4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4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4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32" hidden="1" x14ac:dyDescent="0.2">
      <c r="A1930">
        <v>2576</v>
      </c>
      <c r="B1930" s="3" t="s">
        <v>2576</v>
      </c>
      <c r="C1930" s="3" t="s">
        <v>6686</v>
      </c>
      <c r="D1930" s="6">
        <v>10000</v>
      </c>
      <c r="E1930" s="8">
        <v>0</v>
      </c>
      <c r="F1930" t="s">
        <v>8219</v>
      </c>
      <c r="G1930" t="s">
        <v>8223</v>
      </c>
      <c r="H1930" t="s">
        <v>8245</v>
      </c>
      <c r="I1930">
        <v>1428707647</v>
      </c>
      <c r="J1930">
        <v>1424823247</v>
      </c>
      <c r="K1930" t="b">
        <v>0</v>
      </c>
      <c r="L1930">
        <v>0</v>
      </c>
      <c r="M1930" t="b">
        <v>0</v>
      </c>
      <c r="N1930" t="s">
        <v>8282</v>
      </c>
      <c r="O1930">
        <f t="shared" si="124"/>
        <v>0</v>
      </c>
      <c r="P1930">
        <f t="shared" si="121"/>
        <v>0</v>
      </c>
      <c r="Q1930" s="10" t="s">
        <v>8319</v>
      </c>
      <c r="R1930" t="s">
        <v>8345</v>
      </c>
      <c r="S1930" s="14">
        <f t="shared" si="122"/>
        <v>42060.00980324074</v>
      </c>
      <c r="T1930" s="14">
        <f t="shared" si="123"/>
        <v>42104.968136574069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4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4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4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4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4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4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4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4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4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4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4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4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4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4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4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4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4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48" hidden="1" x14ac:dyDescent="0.2">
      <c r="A1948">
        <v>2577</v>
      </c>
      <c r="B1948" s="3" t="s">
        <v>2577</v>
      </c>
      <c r="C1948" s="3" t="s">
        <v>6687</v>
      </c>
      <c r="D1948" s="6">
        <v>15000</v>
      </c>
      <c r="E1948" s="8">
        <v>0</v>
      </c>
      <c r="F1948" t="s">
        <v>8219</v>
      </c>
      <c r="G1948" t="s">
        <v>8223</v>
      </c>
      <c r="H1948" t="s">
        <v>8245</v>
      </c>
      <c r="I1948">
        <v>1407181297</v>
      </c>
      <c r="J1948">
        <v>1405021297</v>
      </c>
      <c r="K1948" t="b">
        <v>0</v>
      </c>
      <c r="L1948">
        <v>0</v>
      </c>
      <c r="M1948" t="b">
        <v>0</v>
      </c>
      <c r="N1948" t="s">
        <v>8282</v>
      </c>
      <c r="O1948">
        <f t="shared" si="124"/>
        <v>0</v>
      </c>
      <c r="P1948">
        <f t="shared" si="121"/>
        <v>0</v>
      </c>
      <c r="Q1948" s="10" t="s">
        <v>8319</v>
      </c>
      <c r="R1948" t="s">
        <v>8345</v>
      </c>
      <c r="S1948" s="14">
        <f t="shared" si="122"/>
        <v>41830.820567129631</v>
      </c>
      <c r="T1948" s="14">
        <f t="shared" si="123"/>
        <v>41855.820567129631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4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4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4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4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4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4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4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4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4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4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4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4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4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4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4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4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4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4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4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4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4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4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4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4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4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48" hidden="1" x14ac:dyDescent="0.2">
      <c r="A1974">
        <v>2578</v>
      </c>
      <c r="B1974" s="3" t="s">
        <v>2578</v>
      </c>
      <c r="C1974" s="3" t="s">
        <v>6688</v>
      </c>
      <c r="D1974" s="6">
        <v>6000</v>
      </c>
      <c r="E1974" s="8">
        <v>0</v>
      </c>
      <c r="F1974" t="s">
        <v>8219</v>
      </c>
      <c r="G1974" t="s">
        <v>8223</v>
      </c>
      <c r="H1974" t="s">
        <v>8245</v>
      </c>
      <c r="I1974">
        <v>1444410000</v>
      </c>
      <c r="J1974">
        <v>1440203579</v>
      </c>
      <c r="K1974" t="b">
        <v>0</v>
      </c>
      <c r="L1974">
        <v>0</v>
      </c>
      <c r="M1974" t="b">
        <v>0</v>
      </c>
      <c r="N1974" t="s">
        <v>8282</v>
      </c>
      <c r="O1974">
        <f t="shared" si="124"/>
        <v>0</v>
      </c>
      <c r="P1974">
        <f t="shared" si="121"/>
        <v>0</v>
      </c>
      <c r="Q1974" s="10" t="s">
        <v>8319</v>
      </c>
      <c r="R1974" t="s">
        <v>8345</v>
      </c>
      <c r="S1974" s="14">
        <f t="shared" si="122"/>
        <v>42238.022905092599</v>
      </c>
      <c r="T1974" s="14">
        <f t="shared" si="123"/>
        <v>42286.708333333328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4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4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4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4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4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4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4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4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4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4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4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4"/>
        <v>4</v>
      </c>
      <c r="P1986">
        <f t="shared" ref="P1986:P2049" si="125">IFERROR(ROUND(E1986/L1986,2), 0)</f>
        <v>65.11</v>
      </c>
      <c r="Q1986" s="10" t="s">
        <v>8323</v>
      </c>
      <c r="R1986" t="s">
        <v>8324</v>
      </c>
      <c r="S1986" s="14">
        <f t="shared" ref="S1986:S2049" si="126">(((J1986/60)/60)/24)+DATE(1970,1,1)</f>
        <v>42359.792233796295</v>
      </c>
      <c r="T1986" s="14">
        <f t="shared" ref="T1986:T2049" si="127">(((I1986/60)/60)/24)+DATE(1970,1,1)</f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8">ROUND(E1987/D1987*100,0)</f>
        <v>293</v>
      </c>
      <c r="P1987">
        <f t="shared" si="125"/>
        <v>73.13</v>
      </c>
      <c r="Q1987" s="10" t="s">
        <v>8327</v>
      </c>
      <c r="R1987" t="s">
        <v>8329</v>
      </c>
      <c r="S1987" s="14">
        <f t="shared" si="126"/>
        <v>41646.792222222226</v>
      </c>
      <c r="T1987" s="14">
        <f t="shared" si="127"/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8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8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48" hidden="1" x14ac:dyDescent="0.2">
      <c r="A1990">
        <v>3876</v>
      </c>
      <c r="B1990" s="3" t="s">
        <v>3873</v>
      </c>
      <c r="C1990" s="3" t="s">
        <v>7985</v>
      </c>
      <c r="D1990" s="6">
        <v>3900</v>
      </c>
      <c r="E1990" s="8">
        <v>2059</v>
      </c>
      <c r="F1990" t="s">
        <v>8219</v>
      </c>
      <c r="G1990" t="s">
        <v>8224</v>
      </c>
      <c r="H1990" t="s">
        <v>8246</v>
      </c>
      <c r="I1990">
        <v>1454425128</v>
      </c>
      <c r="J1990">
        <v>1451833128</v>
      </c>
      <c r="K1990" t="b">
        <v>0</v>
      </c>
      <c r="L1990">
        <v>46</v>
      </c>
      <c r="M1990" t="b">
        <v>0</v>
      </c>
      <c r="N1990" t="s">
        <v>8303</v>
      </c>
      <c r="O1990">
        <f t="shared" si="128"/>
        <v>53</v>
      </c>
      <c r="P1990">
        <f t="shared" si="125"/>
        <v>44.76</v>
      </c>
      <c r="Q1990" s="10" t="s">
        <v>8323</v>
      </c>
      <c r="R1990" t="s">
        <v>8335</v>
      </c>
      <c r="S1990" s="14">
        <f t="shared" si="126"/>
        <v>42372.624166666668</v>
      </c>
      <c r="T1990" s="14">
        <f t="shared" si="127"/>
        <v>42402.624166666668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8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8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8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8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8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8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8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8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8" hidden="1" x14ac:dyDescent="0.2">
      <c r="A1999">
        <v>3870</v>
      </c>
      <c r="B1999" s="3" t="s">
        <v>3867</v>
      </c>
      <c r="C1999" s="3" t="s">
        <v>7979</v>
      </c>
      <c r="D1999" s="6">
        <v>10000</v>
      </c>
      <c r="E1999" s="8">
        <v>1500</v>
      </c>
      <c r="F1999" t="s">
        <v>8219</v>
      </c>
      <c r="G1999" t="s">
        <v>8223</v>
      </c>
      <c r="H1999" t="s">
        <v>8245</v>
      </c>
      <c r="I1999">
        <v>1404360478</v>
      </c>
      <c r="J1999">
        <v>1401768478</v>
      </c>
      <c r="K1999" t="b">
        <v>0</v>
      </c>
      <c r="L1999">
        <v>10</v>
      </c>
      <c r="M1999" t="b">
        <v>0</v>
      </c>
      <c r="N1999" t="s">
        <v>8303</v>
      </c>
      <c r="O1999">
        <f t="shared" si="128"/>
        <v>15</v>
      </c>
      <c r="P1999">
        <f t="shared" si="125"/>
        <v>150</v>
      </c>
      <c r="Q1999" s="10" t="s">
        <v>8323</v>
      </c>
      <c r="R1999" t="s">
        <v>8335</v>
      </c>
      <c r="S1999" s="14">
        <f t="shared" si="126"/>
        <v>41793.17219907407</v>
      </c>
      <c r="T1999" s="14">
        <f t="shared" si="127"/>
        <v>41823.17219907407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8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8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8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8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8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8" hidden="1" x14ac:dyDescent="0.2">
      <c r="A2005">
        <v>3877</v>
      </c>
      <c r="B2005" s="3" t="s">
        <v>3874</v>
      </c>
      <c r="C2005" s="3" t="s">
        <v>7986</v>
      </c>
      <c r="D2005" s="6">
        <v>25000</v>
      </c>
      <c r="E2005" s="8">
        <v>1241</v>
      </c>
      <c r="F2005" t="s">
        <v>8219</v>
      </c>
      <c r="G2005" t="s">
        <v>8223</v>
      </c>
      <c r="H2005" t="s">
        <v>8245</v>
      </c>
      <c r="I2005">
        <v>1481213752</v>
      </c>
      <c r="J2005">
        <v>1478621752</v>
      </c>
      <c r="K2005" t="b">
        <v>0</v>
      </c>
      <c r="L2005">
        <v>14</v>
      </c>
      <c r="M2005" t="b">
        <v>0</v>
      </c>
      <c r="N2005" t="s">
        <v>8303</v>
      </c>
      <c r="O2005">
        <f t="shared" si="128"/>
        <v>5</v>
      </c>
      <c r="P2005">
        <f t="shared" si="125"/>
        <v>88.64</v>
      </c>
      <c r="Q2005" s="10" t="s">
        <v>8323</v>
      </c>
      <c r="R2005" t="s">
        <v>8335</v>
      </c>
      <c r="S2005" s="14">
        <f t="shared" si="126"/>
        <v>42682.67768518519</v>
      </c>
      <c r="T2005" s="14">
        <f t="shared" si="127"/>
        <v>42712.67768518519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8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8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8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8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8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8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8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8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8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8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8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8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8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8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8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8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8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8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8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8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8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8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8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8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8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8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8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8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8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8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8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8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48" hidden="1" x14ac:dyDescent="0.2">
      <c r="A2038">
        <v>3880</v>
      </c>
      <c r="B2038" s="3" t="s">
        <v>3877</v>
      </c>
      <c r="C2038" s="3" t="s">
        <v>7989</v>
      </c>
      <c r="D2038" s="6">
        <v>7500</v>
      </c>
      <c r="E2038" s="8">
        <v>980</v>
      </c>
      <c r="F2038" t="s">
        <v>8219</v>
      </c>
      <c r="G2038" t="s">
        <v>8224</v>
      </c>
      <c r="H2038" t="s">
        <v>8246</v>
      </c>
      <c r="I2038">
        <v>1406761200</v>
      </c>
      <c r="J2038">
        <v>1403724820</v>
      </c>
      <c r="K2038" t="b">
        <v>0</v>
      </c>
      <c r="L2038">
        <v>17</v>
      </c>
      <c r="M2038" t="b">
        <v>0</v>
      </c>
      <c r="N2038" t="s">
        <v>8303</v>
      </c>
      <c r="O2038">
        <f t="shared" si="128"/>
        <v>13</v>
      </c>
      <c r="P2038">
        <f t="shared" si="125"/>
        <v>57.65</v>
      </c>
      <c r="Q2038" s="10" t="s">
        <v>8323</v>
      </c>
      <c r="R2038" t="s">
        <v>8335</v>
      </c>
      <c r="S2038" s="14">
        <f t="shared" si="126"/>
        <v>41815.815046296295</v>
      </c>
      <c r="T2038" s="14">
        <f t="shared" si="127"/>
        <v>41850.958333333336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8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8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8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8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8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8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8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8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8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8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32" hidden="1" x14ac:dyDescent="0.2">
      <c r="A2049">
        <v>3869</v>
      </c>
      <c r="B2049" s="3" t="s">
        <v>3866</v>
      </c>
      <c r="C2049" s="3" t="s">
        <v>7978</v>
      </c>
      <c r="D2049" s="6">
        <v>13111</v>
      </c>
      <c r="E2049" s="8">
        <v>452</v>
      </c>
      <c r="F2049" t="s">
        <v>8219</v>
      </c>
      <c r="G2049" t="s">
        <v>8223</v>
      </c>
      <c r="H2049" t="s">
        <v>8245</v>
      </c>
      <c r="I2049">
        <v>1426302660</v>
      </c>
      <c r="J2049">
        <v>1423761792</v>
      </c>
      <c r="K2049" t="b">
        <v>0</v>
      </c>
      <c r="L2049">
        <v>15</v>
      </c>
      <c r="M2049" t="b">
        <v>0</v>
      </c>
      <c r="N2049" t="s">
        <v>8303</v>
      </c>
      <c r="O2049">
        <f t="shared" si="128"/>
        <v>3</v>
      </c>
      <c r="P2049">
        <f t="shared" si="125"/>
        <v>30.13</v>
      </c>
      <c r="Q2049" s="10" t="s">
        <v>8323</v>
      </c>
      <c r="R2049" t="s">
        <v>8335</v>
      </c>
      <c r="S2049" s="14">
        <f t="shared" si="126"/>
        <v>42047.724444444444</v>
      </c>
      <c r="T2049" s="14">
        <f t="shared" si="127"/>
        <v>42077.132638888885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8"/>
        <v>315</v>
      </c>
      <c r="P2050">
        <f t="shared" ref="P2050:P2113" si="129">IFERROR(ROUND(E2050/L2050,2), 0)</f>
        <v>35.799999999999997</v>
      </c>
      <c r="Q2050" s="10" t="s">
        <v>8323</v>
      </c>
      <c r="R2050" t="s">
        <v>8326</v>
      </c>
      <c r="S2050" s="14">
        <f t="shared" ref="S2050:S2113" si="130">(((J2050/60)/60)/24)+DATE(1970,1,1)</f>
        <v>42479.432291666672</v>
      </c>
      <c r="T2050" s="14">
        <f t="shared" ref="T2050:T2113" si="131">(((I2050/60)/60)/24)+DATE(1970,1,1)</f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32">ROUND(E2051/D2051*100,0)</f>
        <v>26</v>
      </c>
      <c r="P2051">
        <f t="shared" si="129"/>
        <v>87.31</v>
      </c>
      <c r="Q2051" s="10" t="s">
        <v>8321</v>
      </c>
      <c r="R2051" t="s">
        <v>8325</v>
      </c>
      <c r="S2051" s="14">
        <f t="shared" si="130"/>
        <v>41867.083368055559</v>
      </c>
      <c r="T2051" s="14">
        <f t="shared" si="131"/>
        <v>41897.083368055559</v>
      </c>
    </row>
    <row r="2052" spans="1:20" ht="32" hidden="1" x14ac:dyDescent="0.2">
      <c r="A2052">
        <v>3871</v>
      </c>
      <c r="B2052" s="3" t="s">
        <v>3868</v>
      </c>
      <c r="C2052" s="3" t="s">
        <v>7980</v>
      </c>
      <c r="D2052" s="6">
        <v>1500</v>
      </c>
      <c r="E2052" s="8">
        <v>40</v>
      </c>
      <c r="F2052" t="s">
        <v>8219</v>
      </c>
      <c r="G2052" t="s">
        <v>8223</v>
      </c>
      <c r="H2052" t="s">
        <v>8245</v>
      </c>
      <c r="I2052">
        <v>1490809450</v>
      </c>
      <c r="J2052">
        <v>1485629050</v>
      </c>
      <c r="K2052" t="b">
        <v>0</v>
      </c>
      <c r="L2052">
        <v>3</v>
      </c>
      <c r="M2052" t="b">
        <v>0</v>
      </c>
      <c r="N2052" t="s">
        <v>8303</v>
      </c>
      <c r="O2052">
        <f t="shared" si="132"/>
        <v>3</v>
      </c>
      <c r="P2052">
        <f t="shared" si="129"/>
        <v>13.33</v>
      </c>
      <c r="Q2052" s="10" t="s">
        <v>8323</v>
      </c>
      <c r="R2052" t="s">
        <v>8335</v>
      </c>
      <c r="S2052" s="14">
        <f t="shared" si="130"/>
        <v>42763.780671296292</v>
      </c>
      <c r="T2052" s="14">
        <f t="shared" si="131"/>
        <v>42823.739004629635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2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2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2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2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2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2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2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2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2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2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2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2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2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2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2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2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2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2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2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2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2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2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2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2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2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2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2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2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2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2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2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2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2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2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2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2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2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2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2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2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2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2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2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2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2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2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2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2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2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2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2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2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2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48" hidden="1" x14ac:dyDescent="0.2">
      <c r="A2106">
        <v>3887</v>
      </c>
      <c r="B2106" s="3" t="s">
        <v>3884</v>
      </c>
      <c r="C2106" s="3" t="s">
        <v>7995</v>
      </c>
      <c r="D2106" s="6">
        <v>2000</v>
      </c>
      <c r="E2106" s="8">
        <v>35</v>
      </c>
      <c r="F2106" t="s">
        <v>8219</v>
      </c>
      <c r="G2106" t="s">
        <v>8223</v>
      </c>
      <c r="H2106" t="s">
        <v>8245</v>
      </c>
      <c r="I2106">
        <v>1430517600</v>
      </c>
      <c r="J2106">
        <v>1426538129</v>
      </c>
      <c r="K2106" t="b">
        <v>0</v>
      </c>
      <c r="L2106">
        <v>2</v>
      </c>
      <c r="M2106" t="b">
        <v>0</v>
      </c>
      <c r="N2106" t="s">
        <v>8303</v>
      </c>
      <c r="O2106">
        <f t="shared" si="132"/>
        <v>2</v>
      </c>
      <c r="P2106">
        <f t="shared" si="129"/>
        <v>17.5</v>
      </c>
      <c r="Q2106" s="10" t="s">
        <v>8323</v>
      </c>
      <c r="R2106" t="s">
        <v>8335</v>
      </c>
      <c r="S2106" s="14">
        <f t="shared" si="130"/>
        <v>42079.857974537037</v>
      </c>
      <c r="T2106" s="14">
        <f t="shared" si="131"/>
        <v>42125.916666666672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2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2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2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2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2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2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32" hidden="1" x14ac:dyDescent="0.2">
      <c r="A2113">
        <v>3881</v>
      </c>
      <c r="B2113" s="3" t="s">
        <v>3878</v>
      </c>
      <c r="C2113" s="3" t="s">
        <v>7990</v>
      </c>
      <c r="D2113" s="6">
        <v>500</v>
      </c>
      <c r="E2113" s="8">
        <v>25</v>
      </c>
      <c r="F2113" t="s">
        <v>8219</v>
      </c>
      <c r="G2113" t="s">
        <v>8223</v>
      </c>
      <c r="H2113" t="s">
        <v>8245</v>
      </c>
      <c r="I2113">
        <v>1487550399</v>
      </c>
      <c r="J2113">
        <v>1484958399</v>
      </c>
      <c r="K2113" t="b">
        <v>0</v>
      </c>
      <c r="L2113">
        <v>1</v>
      </c>
      <c r="M2113" t="b">
        <v>0</v>
      </c>
      <c r="N2113" t="s">
        <v>8303</v>
      </c>
      <c r="O2113">
        <f t="shared" si="132"/>
        <v>5</v>
      </c>
      <c r="P2113">
        <f t="shared" si="129"/>
        <v>25</v>
      </c>
      <c r="Q2113" s="10" t="s">
        <v>8323</v>
      </c>
      <c r="R2113" t="s">
        <v>8335</v>
      </c>
      <c r="S2113" s="14">
        <f t="shared" si="130"/>
        <v>42756.018506944441</v>
      </c>
      <c r="T2113" s="14">
        <f t="shared" si="131"/>
        <v>42786.018506944441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32"/>
        <v>49</v>
      </c>
      <c r="P2114">
        <f t="shared" ref="P2114:P2177" si="133">IFERROR(ROUND(E2114/L2114,2), 0)</f>
        <v>47.26</v>
      </c>
      <c r="Q2114" s="10" t="s">
        <v>8323</v>
      </c>
      <c r="R2114" t="s">
        <v>8326</v>
      </c>
      <c r="S2114" s="14">
        <f t="shared" ref="S2114:S2177" si="134">(((J2114/60)/60)/24)+DATE(1970,1,1)</f>
        <v>42663.468078703707</v>
      </c>
      <c r="T2114" s="14">
        <f t="shared" ref="T2114:T2177" si="135">(((I2114/60)/60)/24)+DATE(1970,1,1)</f>
        <v>42688.509745370371</v>
      </c>
    </row>
    <row r="2115" spans="1:20" ht="16" hidden="1" x14ac:dyDescent="0.2">
      <c r="A2115">
        <v>3868</v>
      </c>
      <c r="B2115" s="3" t="s">
        <v>3865</v>
      </c>
      <c r="C2115" s="3" t="s">
        <v>7977</v>
      </c>
      <c r="D2115" s="6">
        <v>5000</v>
      </c>
      <c r="E2115" s="8">
        <v>10</v>
      </c>
      <c r="F2115" t="s">
        <v>8219</v>
      </c>
      <c r="G2115" t="s">
        <v>8224</v>
      </c>
      <c r="H2115" t="s">
        <v>8246</v>
      </c>
      <c r="I2115">
        <v>1410191405</v>
      </c>
      <c r="J2115">
        <v>1408031405</v>
      </c>
      <c r="K2115" t="b">
        <v>0</v>
      </c>
      <c r="L2115">
        <v>1</v>
      </c>
      <c r="M2115" t="b">
        <v>0</v>
      </c>
      <c r="N2115" t="s">
        <v>8303</v>
      </c>
      <c r="O2115">
        <f t="shared" ref="O2115:O2178" si="136">ROUND(E2115/D2115*100,0)</f>
        <v>0</v>
      </c>
      <c r="P2115">
        <f t="shared" si="133"/>
        <v>10</v>
      </c>
      <c r="Q2115" s="10" t="s">
        <v>8323</v>
      </c>
      <c r="R2115" t="s">
        <v>8335</v>
      </c>
      <c r="S2115" s="14">
        <f t="shared" si="134"/>
        <v>41865.659780092588</v>
      </c>
      <c r="T2115" s="14">
        <f t="shared" si="135"/>
        <v>41890.659780092588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6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6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6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6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6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6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6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6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6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6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6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6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6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6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6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6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6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6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6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6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6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6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6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6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48" hidden="1" x14ac:dyDescent="0.2">
      <c r="A2140">
        <v>3878</v>
      </c>
      <c r="B2140" s="3" t="s">
        <v>3875</v>
      </c>
      <c r="C2140" s="3" t="s">
        <v>7987</v>
      </c>
      <c r="D2140" s="6">
        <v>18000</v>
      </c>
      <c r="E2140" s="8">
        <v>10</v>
      </c>
      <c r="F2140" t="s">
        <v>8219</v>
      </c>
      <c r="G2140" t="s">
        <v>8223</v>
      </c>
      <c r="H2140" t="s">
        <v>8245</v>
      </c>
      <c r="I2140">
        <v>1435636740</v>
      </c>
      <c r="J2140">
        <v>1433014746</v>
      </c>
      <c r="K2140" t="b">
        <v>0</v>
      </c>
      <c r="L2140">
        <v>1</v>
      </c>
      <c r="M2140" t="b">
        <v>0</v>
      </c>
      <c r="N2140" t="s">
        <v>8303</v>
      </c>
      <c r="O2140">
        <f t="shared" si="136"/>
        <v>0</v>
      </c>
      <c r="P2140">
        <f t="shared" si="133"/>
        <v>10</v>
      </c>
      <c r="Q2140" s="10" t="s">
        <v>8323</v>
      </c>
      <c r="R2140" t="s">
        <v>8335</v>
      </c>
      <c r="S2140" s="14">
        <f t="shared" si="134"/>
        <v>42154.818819444445</v>
      </c>
      <c r="T2140" s="14">
        <f t="shared" si="135"/>
        <v>42185.165972222225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6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6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6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6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6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6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6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6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6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6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6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6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6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6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6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6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6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6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6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6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6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6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6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t="48" hidden="1" x14ac:dyDescent="0.2">
      <c r="A2164">
        <v>3872</v>
      </c>
      <c r="B2164" s="3" t="s">
        <v>3869</v>
      </c>
      <c r="C2164" s="3" t="s">
        <v>7981</v>
      </c>
      <c r="D2164" s="6">
        <v>15000</v>
      </c>
      <c r="E2164" s="8">
        <v>0</v>
      </c>
      <c r="F2164" t="s">
        <v>8219</v>
      </c>
      <c r="G2164" t="s">
        <v>8223</v>
      </c>
      <c r="H2164" t="s">
        <v>8245</v>
      </c>
      <c r="I2164">
        <v>1439522996</v>
      </c>
      <c r="J2164">
        <v>1435202996</v>
      </c>
      <c r="K2164" t="b">
        <v>0</v>
      </c>
      <c r="L2164">
        <v>0</v>
      </c>
      <c r="M2164" t="b">
        <v>0</v>
      </c>
      <c r="N2164" t="s">
        <v>8303</v>
      </c>
      <c r="O2164">
        <f t="shared" si="136"/>
        <v>0</v>
      </c>
      <c r="P2164">
        <f t="shared" si="133"/>
        <v>0</v>
      </c>
      <c r="Q2164" s="10" t="s">
        <v>8323</v>
      </c>
      <c r="R2164" t="s">
        <v>8335</v>
      </c>
      <c r="S2164" s="14">
        <f t="shared" si="134"/>
        <v>42180.145787037036</v>
      </c>
      <c r="T2164" s="14">
        <f t="shared" si="135"/>
        <v>42230.145787037036</v>
      </c>
    </row>
    <row r="2165" spans="1:20" ht="48" hidden="1" x14ac:dyDescent="0.2">
      <c r="A2165">
        <v>3873</v>
      </c>
      <c r="B2165" s="3" t="s">
        <v>3870</v>
      </c>
      <c r="C2165" s="3" t="s">
        <v>7982</v>
      </c>
      <c r="D2165" s="6">
        <v>5500</v>
      </c>
      <c r="E2165" s="8">
        <v>0</v>
      </c>
      <c r="F2165" t="s">
        <v>8219</v>
      </c>
      <c r="G2165" t="s">
        <v>8223</v>
      </c>
      <c r="H2165" t="s">
        <v>8245</v>
      </c>
      <c r="I2165">
        <v>1444322535</v>
      </c>
      <c r="J2165">
        <v>1441730535</v>
      </c>
      <c r="K2165" t="b">
        <v>0</v>
      </c>
      <c r="L2165">
        <v>0</v>
      </c>
      <c r="M2165" t="b">
        <v>0</v>
      </c>
      <c r="N2165" t="s">
        <v>8303</v>
      </c>
      <c r="O2165">
        <f t="shared" si="136"/>
        <v>0</v>
      </c>
      <c r="P2165">
        <f t="shared" si="133"/>
        <v>0</v>
      </c>
      <c r="Q2165" s="10" t="s">
        <v>8323</v>
      </c>
      <c r="R2165" t="s">
        <v>8335</v>
      </c>
      <c r="S2165" s="14">
        <f t="shared" si="134"/>
        <v>42255.696006944447</v>
      </c>
      <c r="T2165" s="14">
        <f t="shared" si="135"/>
        <v>42285.696006944447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6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6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6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6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6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48" hidden="1" x14ac:dyDescent="0.2">
      <c r="A2171">
        <v>3874</v>
      </c>
      <c r="B2171" s="3" t="s">
        <v>3871</v>
      </c>
      <c r="C2171" s="3" t="s">
        <v>7983</v>
      </c>
      <c r="D2171" s="6">
        <v>620</v>
      </c>
      <c r="E2171" s="8">
        <v>0</v>
      </c>
      <c r="F2171" t="s">
        <v>8219</v>
      </c>
      <c r="G2171" t="s">
        <v>8227</v>
      </c>
      <c r="H2171" t="s">
        <v>8249</v>
      </c>
      <c r="I2171">
        <v>1422061200</v>
      </c>
      <c r="J2171">
        <v>1420244622</v>
      </c>
      <c r="K2171" t="b">
        <v>0</v>
      </c>
      <c r="L2171">
        <v>0</v>
      </c>
      <c r="M2171" t="b">
        <v>0</v>
      </c>
      <c r="N2171" t="s">
        <v>8303</v>
      </c>
      <c r="O2171">
        <f t="shared" si="136"/>
        <v>0</v>
      </c>
      <c r="P2171">
        <f t="shared" si="133"/>
        <v>0</v>
      </c>
      <c r="Q2171" s="10" t="s">
        <v>8323</v>
      </c>
      <c r="R2171" t="s">
        <v>8335</v>
      </c>
      <c r="S2171" s="14">
        <f t="shared" si="134"/>
        <v>42007.016458333332</v>
      </c>
      <c r="T2171" s="14">
        <f t="shared" si="135"/>
        <v>42028.041666666672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6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6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6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6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6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6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6"/>
        <v>65</v>
      </c>
      <c r="P2178">
        <f t="shared" ref="P2178:P2241" si="137">IFERROR(ROUND(E2178/L2178,2), 0)</f>
        <v>118.36</v>
      </c>
      <c r="Q2178" s="10" t="s">
        <v>8327</v>
      </c>
      <c r="R2178" t="s">
        <v>8330</v>
      </c>
      <c r="S2178" s="14">
        <f t="shared" ref="S2178:S2241" si="138">(((J2178/60)/60)/24)+DATE(1970,1,1)</f>
        <v>42021.139733796299</v>
      </c>
      <c r="T2178" s="14">
        <f t="shared" ref="T2178:T2241" si="139">(((I2178/60)/60)/24)+DATE(1970,1,1)</f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0">ROUND(E2179/D2179*100,0)</f>
        <v>100</v>
      </c>
      <c r="P2179">
        <f t="shared" si="137"/>
        <v>50.04</v>
      </c>
      <c r="Q2179" s="10" t="s">
        <v>8327</v>
      </c>
      <c r="R2179" t="s">
        <v>8331</v>
      </c>
      <c r="S2179" s="14">
        <f t="shared" si="138"/>
        <v>41827.906689814816</v>
      </c>
      <c r="T2179" s="14">
        <f t="shared" si="139"/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0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0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0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0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0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8" hidden="1" x14ac:dyDescent="0.2">
      <c r="A2185">
        <v>3875</v>
      </c>
      <c r="B2185" s="3" t="s">
        <v>3872</v>
      </c>
      <c r="C2185" s="3" t="s">
        <v>7984</v>
      </c>
      <c r="D2185" s="6">
        <v>30000</v>
      </c>
      <c r="E2185" s="8">
        <v>0</v>
      </c>
      <c r="F2185" t="s">
        <v>8219</v>
      </c>
      <c r="G2185" t="s">
        <v>8231</v>
      </c>
      <c r="H2185" t="s">
        <v>8252</v>
      </c>
      <c r="I2185">
        <v>1472896800</v>
      </c>
      <c r="J2185">
        <v>1472804365</v>
      </c>
      <c r="K2185" t="b">
        <v>0</v>
      </c>
      <c r="L2185">
        <v>0</v>
      </c>
      <c r="M2185" t="b">
        <v>0</v>
      </c>
      <c r="N2185" t="s">
        <v>8303</v>
      </c>
      <c r="O2185">
        <f t="shared" si="140"/>
        <v>0</v>
      </c>
      <c r="P2185">
        <f t="shared" si="137"/>
        <v>0</v>
      </c>
      <c r="Q2185" s="10" t="s">
        <v>8323</v>
      </c>
      <c r="R2185" t="s">
        <v>8335</v>
      </c>
      <c r="S2185" s="14">
        <f t="shared" si="138"/>
        <v>42615.346817129626</v>
      </c>
      <c r="T2185" s="14">
        <f t="shared" si="139"/>
        <v>42616.416666666672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0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0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0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0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0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0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0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0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0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0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0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0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0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0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0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0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0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0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0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0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0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0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8" hidden="1" x14ac:dyDescent="0.2">
      <c r="A2208">
        <v>3879</v>
      </c>
      <c r="B2208" s="3" t="s">
        <v>3876</v>
      </c>
      <c r="C2208" s="3" t="s">
        <v>7988</v>
      </c>
      <c r="D2208" s="6">
        <v>15000</v>
      </c>
      <c r="E2208" s="8">
        <v>0</v>
      </c>
      <c r="F2208" t="s">
        <v>8219</v>
      </c>
      <c r="G2208" t="s">
        <v>8224</v>
      </c>
      <c r="H2208" t="s">
        <v>8246</v>
      </c>
      <c r="I2208">
        <v>1422218396</v>
      </c>
      <c r="J2208">
        <v>1419626396</v>
      </c>
      <c r="K2208" t="b">
        <v>0</v>
      </c>
      <c r="L2208">
        <v>0</v>
      </c>
      <c r="M2208" t="b">
        <v>0</v>
      </c>
      <c r="N2208" t="s">
        <v>8303</v>
      </c>
      <c r="O2208">
        <f t="shared" si="140"/>
        <v>0</v>
      </c>
      <c r="P2208">
        <f t="shared" si="137"/>
        <v>0</v>
      </c>
      <c r="Q2208" s="10" t="s">
        <v>8323</v>
      </c>
      <c r="R2208" t="s">
        <v>8335</v>
      </c>
      <c r="S2208" s="14">
        <f t="shared" si="138"/>
        <v>41999.861064814817</v>
      </c>
      <c r="T2208" s="14">
        <f t="shared" si="139"/>
        <v>42029.861064814817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0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48" hidden="1" x14ac:dyDescent="0.2">
      <c r="A2210">
        <v>3882</v>
      </c>
      <c r="B2210" s="3" t="s">
        <v>3879</v>
      </c>
      <c r="C2210" s="3" t="s">
        <v>7991</v>
      </c>
      <c r="D2210" s="6">
        <v>30000</v>
      </c>
      <c r="E2210" s="8">
        <v>0</v>
      </c>
      <c r="F2210" t="s">
        <v>8219</v>
      </c>
      <c r="G2210" t="s">
        <v>8225</v>
      </c>
      <c r="H2210" t="s">
        <v>8247</v>
      </c>
      <c r="I2210">
        <v>1454281380</v>
      </c>
      <c r="J2210">
        <v>1451950570</v>
      </c>
      <c r="K2210" t="b">
        <v>0</v>
      </c>
      <c r="L2210">
        <v>0</v>
      </c>
      <c r="M2210" t="b">
        <v>0</v>
      </c>
      <c r="N2210" t="s">
        <v>8303</v>
      </c>
      <c r="O2210">
        <f t="shared" si="140"/>
        <v>0</v>
      </c>
      <c r="P2210">
        <f t="shared" si="137"/>
        <v>0</v>
      </c>
      <c r="Q2210" s="10" t="s">
        <v>8323</v>
      </c>
      <c r="R2210" t="s">
        <v>8335</v>
      </c>
      <c r="S2210" s="14">
        <f t="shared" si="138"/>
        <v>42373.983449074076</v>
      </c>
      <c r="T2210" s="14">
        <f t="shared" si="139"/>
        <v>42400.960416666669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0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0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0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0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0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0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0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0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0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0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0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0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0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0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0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0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0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0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0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0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0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0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0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0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0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0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0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0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0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0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0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0"/>
        <v>39</v>
      </c>
      <c r="P2242">
        <f t="shared" ref="P2242:P2305" si="141">IFERROR(ROUND(E2242/L2242,2), 0)</f>
        <v>83.57</v>
      </c>
      <c r="Q2242" s="10" t="s">
        <v>8319</v>
      </c>
      <c r="R2242" t="s">
        <v>8345</v>
      </c>
      <c r="S2242" s="14">
        <f t="shared" ref="S2242:S2305" si="142">(((J2242/60)/60)/24)+DATE(1970,1,1)</f>
        <v>42240.840289351851</v>
      </c>
      <c r="T2242" s="14">
        <f t="shared" ref="T2242:T2305" si="143">(((I2242/60)/60)/24)+DATE(1970,1,1)</f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4">ROUND(E2243/D2243*100,0)</f>
        <v>117</v>
      </c>
      <c r="P2243">
        <f t="shared" si="141"/>
        <v>44.92</v>
      </c>
      <c r="Q2243" s="10" t="s">
        <v>8323</v>
      </c>
      <c r="R2243" t="s">
        <v>8326</v>
      </c>
      <c r="S2243" s="14">
        <f t="shared" si="142"/>
        <v>41837.323009259257</v>
      </c>
      <c r="T2243" s="14">
        <f t="shared" si="143"/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4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4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4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4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4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4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4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4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4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4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4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4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8" x14ac:dyDescent="0.2">
      <c r="A2256">
        <v>3532</v>
      </c>
      <c r="B2256" s="3" t="s">
        <v>3531</v>
      </c>
      <c r="C2256" s="3" t="s">
        <v>7642</v>
      </c>
      <c r="D2256" s="6">
        <v>960</v>
      </c>
      <c r="E2256" s="8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 t="shared" si="144"/>
        <v>119</v>
      </c>
      <c r="P2256">
        <f t="shared" si="141"/>
        <v>42.3</v>
      </c>
      <c r="Q2256" s="10" t="s">
        <v>8323</v>
      </c>
      <c r="R2256" t="s">
        <v>8326</v>
      </c>
      <c r="S2256" s="14">
        <f t="shared" si="142"/>
        <v>41884.599849537037</v>
      </c>
      <c r="T2256" s="14">
        <f t="shared" si="143"/>
        <v>41900.165972222225</v>
      </c>
    </row>
    <row r="2257" spans="1:20" ht="48" x14ac:dyDescent="0.2">
      <c r="A2257">
        <v>2889</v>
      </c>
      <c r="B2257" s="3" t="s">
        <v>2889</v>
      </c>
      <c r="C2257" s="3" t="s">
        <v>6999</v>
      </c>
      <c r="D2257" s="6">
        <v>3000</v>
      </c>
      <c r="E2257" s="8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 t="shared" si="144"/>
        <v>38</v>
      </c>
      <c r="P2257">
        <f t="shared" si="141"/>
        <v>81.569999999999993</v>
      </c>
      <c r="Q2257" s="10" t="s">
        <v>8323</v>
      </c>
      <c r="R2257" t="s">
        <v>8326</v>
      </c>
      <c r="S2257" s="14">
        <f t="shared" si="142"/>
        <v>41850.863252314812</v>
      </c>
      <c r="T2257" s="14">
        <f t="shared" si="143"/>
        <v>41880.863252314812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4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48" hidden="1" x14ac:dyDescent="0.2">
      <c r="A2259">
        <v>3883</v>
      </c>
      <c r="B2259" s="3" t="s">
        <v>3880</v>
      </c>
      <c r="C2259" s="3" t="s">
        <v>7992</v>
      </c>
      <c r="D2259" s="6">
        <v>15000</v>
      </c>
      <c r="E2259" s="8">
        <v>0</v>
      </c>
      <c r="F2259" t="s">
        <v>8219</v>
      </c>
      <c r="G2259" t="s">
        <v>8224</v>
      </c>
      <c r="H2259" t="s">
        <v>8246</v>
      </c>
      <c r="I2259">
        <v>1409668069</v>
      </c>
      <c r="J2259">
        <v>1407076069</v>
      </c>
      <c r="K2259" t="b">
        <v>0</v>
      </c>
      <c r="L2259">
        <v>0</v>
      </c>
      <c r="M2259" t="b">
        <v>0</v>
      </c>
      <c r="N2259" t="s">
        <v>8303</v>
      </c>
      <c r="O2259">
        <f t="shared" si="144"/>
        <v>0</v>
      </c>
      <c r="P2259">
        <f t="shared" si="141"/>
        <v>0</v>
      </c>
      <c r="Q2259" s="10" t="s">
        <v>8323</v>
      </c>
      <c r="R2259" t="s">
        <v>8335</v>
      </c>
      <c r="S2259" s="14">
        <f t="shared" si="142"/>
        <v>41854.602650462963</v>
      </c>
      <c r="T2259" s="14">
        <f t="shared" si="143"/>
        <v>41884.602650462963</v>
      </c>
    </row>
    <row r="2260" spans="1:20" ht="48" hidden="1" x14ac:dyDescent="0.2">
      <c r="A2260">
        <v>3884</v>
      </c>
      <c r="B2260" s="3" t="s">
        <v>3881</v>
      </c>
      <c r="C2260" s="3" t="s">
        <v>7993</v>
      </c>
      <c r="D2260" s="6">
        <v>10000</v>
      </c>
      <c r="E2260" s="8">
        <v>0</v>
      </c>
      <c r="F2260" t="s">
        <v>8219</v>
      </c>
      <c r="G2260" t="s">
        <v>8223</v>
      </c>
      <c r="H2260" t="s">
        <v>8245</v>
      </c>
      <c r="I2260">
        <v>1427479192</v>
      </c>
      <c r="J2260">
        <v>1425322792</v>
      </c>
      <c r="K2260" t="b">
        <v>0</v>
      </c>
      <c r="L2260">
        <v>0</v>
      </c>
      <c r="M2260" t="b">
        <v>0</v>
      </c>
      <c r="N2260" t="s">
        <v>8303</v>
      </c>
      <c r="O2260">
        <f t="shared" si="144"/>
        <v>0</v>
      </c>
      <c r="P2260">
        <f t="shared" si="141"/>
        <v>0</v>
      </c>
      <c r="Q2260" s="10" t="s">
        <v>8323</v>
      </c>
      <c r="R2260" t="s">
        <v>8335</v>
      </c>
      <c r="S2260" s="14">
        <f t="shared" si="142"/>
        <v>42065.791574074072</v>
      </c>
      <c r="T2260" s="14">
        <f t="shared" si="143"/>
        <v>42090.749907407408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4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4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4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4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4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4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4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4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4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4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4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4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4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4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4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4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4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8" hidden="1" x14ac:dyDescent="0.2">
      <c r="A2278">
        <v>3885</v>
      </c>
      <c r="B2278" s="3" t="s">
        <v>3882</v>
      </c>
      <c r="C2278" s="3" t="s">
        <v>7994</v>
      </c>
      <c r="D2278" s="6">
        <v>375000</v>
      </c>
      <c r="E2278" s="8">
        <v>0</v>
      </c>
      <c r="F2278" t="s">
        <v>8219</v>
      </c>
      <c r="G2278" t="s">
        <v>8223</v>
      </c>
      <c r="H2278" t="s">
        <v>8245</v>
      </c>
      <c r="I2278">
        <v>1462834191</v>
      </c>
      <c r="J2278">
        <v>1460242191</v>
      </c>
      <c r="K2278" t="b">
        <v>0</v>
      </c>
      <c r="L2278">
        <v>0</v>
      </c>
      <c r="M2278" t="b">
        <v>0</v>
      </c>
      <c r="N2278" t="s">
        <v>8303</v>
      </c>
      <c r="O2278">
        <f t="shared" si="144"/>
        <v>0</v>
      </c>
      <c r="P2278">
        <f t="shared" si="141"/>
        <v>0</v>
      </c>
      <c r="Q2278" s="10" t="s">
        <v>8323</v>
      </c>
      <c r="R2278" t="s">
        <v>8335</v>
      </c>
      <c r="S2278" s="14">
        <f t="shared" si="142"/>
        <v>42469.951284722221</v>
      </c>
      <c r="T2278" s="14">
        <f t="shared" si="143"/>
        <v>42499.951284722221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4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4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4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4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4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16" hidden="1" x14ac:dyDescent="0.2">
      <c r="A2284">
        <v>3886</v>
      </c>
      <c r="B2284" s="3" t="s">
        <v>3883</v>
      </c>
      <c r="C2284" s="3">
        <v>1</v>
      </c>
      <c r="D2284" s="6">
        <v>10000</v>
      </c>
      <c r="E2284" s="8">
        <v>0</v>
      </c>
      <c r="F2284" t="s">
        <v>8219</v>
      </c>
      <c r="G2284" t="s">
        <v>8225</v>
      </c>
      <c r="H2284" t="s">
        <v>8247</v>
      </c>
      <c r="I2284">
        <v>1418275702</v>
      </c>
      <c r="J2284">
        <v>1415683702</v>
      </c>
      <c r="K2284" t="b">
        <v>0</v>
      </c>
      <c r="L2284">
        <v>0</v>
      </c>
      <c r="M2284" t="b">
        <v>0</v>
      </c>
      <c r="N2284" t="s">
        <v>8303</v>
      </c>
      <c r="O2284">
        <f t="shared" si="144"/>
        <v>0</v>
      </c>
      <c r="P2284">
        <f t="shared" si="141"/>
        <v>0</v>
      </c>
      <c r="Q2284" s="10" t="s">
        <v>8323</v>
      </c>
      <c r="R2284" t="s">
        <v>8335</v>
      </c>
      <c r="S2284" s="14">
        <f t="shared" si="142"/>
        <v>41954.228032407409</v>
      </c>
      <c r="T2284" s="14">
        <f t="shared" si="143"/>
        <v>41984.228032407409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4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4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4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4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4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4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4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4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4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4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4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4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4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4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4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4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4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4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4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4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48" hidden="1" x14ac:dyDescent="0.2">
      <c r="A2305">
        <v>150</v>
      </c>
      <c r="B2305" s="3" t="s">
        <v>152</v>
      </c>
      <c r="C2305" s="3" t="s">
        <v>4260</v>
      </c>
      <c r="D2305" s="6">
        <v>130000</v>
      </c>
      <c r="E2305" s="8">
        <v>30112</v>
      </c>
      <c r="F2305" t="s">
        <v>8219</v>
      </c>
      <c r="G2305" t="s">
        <v>8223</v>
      </c>
      <c r="H2305" t="s">
        <v>8245</v>
      </c>
      <c r="I2305">
        <v>1432612382</v>
      </c>
      <c r="J2305">
        <v>1427428382</v>
      </c>
      <c r="K2305" t="b">
        <v>0</v>
      </c>
      <c r="L2305">
        <v>67</v>
      </c>
      <c r="M2305" t="b">
        <v>0</v>
      </c>
      <c r="N2305" t="s">
        <v>8265</v>
      </c>
      <c r="O2305">
        <f t="shared" si="144"/>
        <v>23</v>
      </c>
      <c r="P2305">
        <f t="shared" si="141"/>
        <v>449.43</v>
      </c>
      <c r="Q2305" s="10" t="s">
        <v>8321</v>
      </c>
      <c r="R2305" t="s">
        <v>8337</v>
      </c>
      <c r="S2305" s="14">
        <f t="shared" si="142"/>
        <v>42090.161828703705</v>
      </c>
      <c r="T2305" s="14">
        <f t="shared" si="143"/>
        <v>42150.161828703705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4"/>
        <v>18</v>
      </c>
      <c r="P2306">
        <f t="shared" ref="P2306:P2369" si="145">IFERROR(ROUND(E2306/L2306,2), 0)</f>
        <v>81.540000000000006</v>
      </c>
      <c r="Q2306" s="10" t="s">
        <v>8323</v>
      </c>
      <c r="R2306" t="s">
        <v>8326</v>
      </c>
      <c r="S2306" s="14">
        <f t="shared" ref="S2306:S2369" si="146">(((J2306/60)/60)/24)+DATE(1970,1,1)</f>
        <v>41833.660995370366</v>
      </c>
      <c r="T2306" s="14">
        <f t="shared" ref="T2306:T2369" si="147">(((I2306/60)/60)/24)+DATE(1970,1,1)</f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8">ROUND(E2307/D2307*100,0)</f>
        <v>50</v>
      </c>
      <c r="P2307">
        <f t="shared" si="145"/>
        <v>117.56</v>
      </c>
      <c r="Q2307" s="10" t="s">
        <v>8308</v>
      </c>
      <c r="R2307" t="s">
        <v>8340</v>
      </c>
      <c r="S2307" s="14">
        <f t="shared" si="146"/>
        <v>42482.624699074076</v>
      </c>
      <c r="T2307" s="14">
        <f t="shared" si="147"/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8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8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8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8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8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8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8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8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8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8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8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8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8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8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8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48" hidden="1" x14ac:dyDescent="0.2">
      <c r="A2323">
        <v>132</v>
      </c>
      <c r="B2323" s="3" t="s">
        <v>134</v>
      </c>
      <c r="C2323" s="3" t="s">
        <v>4243</v>
      </c>
      <c r="D2323" s="6">
        <v>80000</v>
      </c>
      <c r="E2323" s="8">
        <v>7655</v>
      </c>
      <c r="F2323" t="s">
        <v>8219</v>
      </c>
      <c r="G2323" t="s">
        <v>8223</v>
      </c>
      <c r="H2323" t="s">
        <v>8245</v>
      </c>
      <c r="I2323">
        <v>1415392207</v>
      </c>
      <c r="J2323">
        <v>1411500607</v>
      </c>
      <c r="K2323" t="b">
        <v>0</v>
      </c>
      <c r="L2323">
        <v>81</v>
      </c>
      <c r="M2323" t="b">
        <v>0</v>
      </c>
      <c r="N2323" t="s">
        <v>8265</v>
      </c>
      <c r="O2323">
        <f t="shared" si="148"/>
        <v>10</v>
      </c>
      <c r="P2323">
        <f t="shared" si="145"/>
        <v>94.51</v>
      </c>
      <c r="Q2323" s="10" t="s">
        <v>8321</v>
      </c>
      <c r="R2323" t="s">
        <v>8337</v>
      </c>
      <c r="S2323" s="14">
        <f t="shared" si="146"/>
        <v>41905.812581018516</v>
      </c>
      <c r="T2323" s="14">
        <f t="shared" si="147"/>
        <v>41950.854247685187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8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8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8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8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8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8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8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8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8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8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48" hidden="1" x14ac:dyDescent="0.2">
      <c r="A2334">
        <v>138</v>
      </c>
      <c r="B2334" s="3" t="s">
        <v>140</v>
      </c>
      <c r="C2334" s="3" t="s">
        <v>4248</v>
      </c>
      <c r="D2334" s="6">
        <v>150000</v>
      </c>
      <c r="E2334" s="8">
        <v>4712</v>
      </c>
      <c r="F2334" t="s">
        <v>8219</v>
      </c>
      <c r="G2334" t="s">
        <v>8223</v>
      </c>
      <c r="H2334" t="s">
        <v>8245</v>
      </c>
      <c r="I2334">
        <v>1438405140</v>
      </c>
      <c r="J2334">
        <v>1435731041</v>
      </c>
      <c r="K2334" t="b">
        <v>0</v>
      </c>
      <c r="L2334">
        <v>58</v>
      </c>
      <c r="M2334" t="b">
        <v>0</v>
      </c>
      <c r="N2334" t="s">
        <v>8265</v>
      </c>
      <c r="O2334">
        <f t="shared" si="148"/>
        <v>3</v>
      </c>
      <c r="P2334">
        <f t="shared" si="145"/>
        <v>81.239999999999995</v>
      </c>
      <c r="Q2334" s="10" t="s">
        <v>8321</v>
      </c>
      <c r="R2334" t="s">
        <v>8337</v>
      </c>
      <c r="S2334" s="14">
        <f t="shared" si="146"/>
        <v>42186.257418981477</v>
      </c>
      <c r="T2334" s="14">
        <f t="shared" si="147"/>
        <v>42217.207638888889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8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8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8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8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8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8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8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8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8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8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8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8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8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8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8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8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8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8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8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8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8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8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8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8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8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8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8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8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8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8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8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8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8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8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8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8"/>
        <v>100</v>
      </c>
      <c r="P2370">
        <f t="shared" ref="P2370:P2433" si="149">IFERROR(ROUND(E2370/L2370,2), 0)</f>
        <v>41.67</v>
      </c>
      <c r="Q2370" s="10" t="s">
        <v>8323</v>
      </c>
      <c r="R2370" t="s">
        <v>8326</v>
      </c>
      <c r="S2370" s="14">
        <f t="shared" ref="S2370:S2433" si="150">(((J2370/60)/60)/24)+DATE(1970,1,1)</f>
        <v>41829.977326388893</v>
      </c>
      <c r="T2370" s="14">
        <f t="shared" ref="T2370:T2433" si="151">(((I2370/60)/60)/24)+DATE(1970,1,1)</f>
        <v>41836.977326388893</v>
      </c>
    </row>
    <row r="2371" spans="1:20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52">ROUND(E2371/D2371*100,0)</f>
        <v>100</v>
      </c>
      <c r="P2371">
        <f t="shared" si="149"/>
        <v>125</v>
      </c>
      <c r="Q2371" s="10" t="s">
        <v>8323</v>
      </c>
      <c r="R2371" t="s">
        <v>8326</v>
      </c>
      <c r="S2371" s="14">
        <f t="shared" si="150"/>
        <v>42297.748738425929</v>
      </c>
      <c r="T2371" s="14">
        <f t="shared" si="151"/>
        <v>42327.790405092594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52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52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0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52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52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52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48" hidden="1" x14ac:dyDescent="0.2">
      <c r="A2377">
        <v>144</v>
      </c>
      <c r="B2377" s="3" t="s">
        <v>146</v>
      </c>
      <c r="C2377" s="3" t="s">
        <v>4254</v>
      </c>
      <c r="D2377" s="6">
        <v>7500</v>
      </c>
      <c r="E2377" s="8">
        <v>2070</v>
      </c>
      <c r="F2377" t="s">
        <v>8219</v>
      </c>
      <c r="G2377" t="s">
        <v>8228</v>
      </c>
      <c r="H2377" t="s">
        <v>8250</v>
      </c>
      <c r="I2377">
        <v>1428945472</v>
      </c>
      <c r="J2377">
        <v>1423765072</v>
      </c>
      <c r="K2377" t="b">
        <v>0</v>
      </c>
      <c r="L2377">
        <v>37</v>
      </c>
      <c r="M2377" t="b">
        <v>0</v>
      </c>
      <c r="N2377" t="s">
        <v>8265</v>
      </c>
      <c r="O2377">
        <f t="shared" si="152"/>
        <v>28</v>
      </c>
      <c r="P2377">
        <f t="shared" si="149"/>
        <v>55.95</v>
      </c>
      <c r="Q2377" s="10" t="s">
        <v>8321</v>
      </c>
      <c r="R2377" t="s">
        <v>8337</v>
      </c>
      <c r="S2377" s="14">
        <f t="shared" si="150"/>
        <v>42047.762407407412</v>
      </c>
      <c r="T2377" s="14">
        <f t="shared" si="151"/>
        <v>42107.72074074074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52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52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0" ht="32" hidden="1" x14ac:dyDescent="0.2">
      <c r="A2380">
        <v>128</v>
      </c>
      <c r="B2380" s="3" t="s">
        <v>130</v>
      </c>
      <c r="C2380" s="3" t="s">
        <v>4239</v>
      </c>
      <c r="D2380" s="6">
        <v>100000</v>
      </c>
      <c r="E2380" s="8">
        <v>1867</v>
      </c>
      <c r="F2380" t="s">
        <v>8219</v>
      </c>
      <c r="G2380" t="s">
        <v>8223</v>
      </c>
      <c r="H2380" t="s">
        <v>8245</v>
      </c>
      <c r="I2380">
        <v>1476941293</v>
      </c>
      <c r="J2380">
        <v>1473917293</v>
      </c>
      <c r="K2380" t="b">
        <v>0</v>
      </c>
      <c r="L2380">
        <v>6</v>
      </c>
      <c r="M2380" t="b">
        <v>0</v>
      </c>
      <c r="N2380" t="s">
        <v>8265</v>
      </c>
      <c r="O2380">
        <f t="shared" si="152"/>
        <v>2</v>
      </c>
      <c r="P2380">
        <f t="shared" si="149"/>
        <v>311.17</v>
      </c>
      <c r="Q2380" s="10" t="s">
        <v>8321</v>
      </c>
      <c r="R2380" t="s">
        <v>8337</v>
      </c>
      <c r="S2380" s="14">
        <f t="shared" si="150"/>
        <v>42628.22792824074</v>
      </c>
      <c r="T2380" s="14">
        <f t="shared" si="151"/>
        <v>42663.22792824074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52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52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52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52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52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52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52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52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52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52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52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52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52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52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52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52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52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52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52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52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52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52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52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52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52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52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52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52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52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52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2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2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2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52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48" hidden="1" x14ac:dyDescent="0.2">
      <c r="A2415">
        <v>156</v>
      </c>
      <c r="B2415" s="3" t="s">
        <v>158</v>
      </c>
      <c r="C2415" s="3" t="s">
        <v>4266</v>
      </c>
      <c r="D2415" s="6">
        <v>35000</v>
      </c>
      <c r="E2415" s="8">
        <v>1785</v>
      </c>
      <c r="F2415" t="s">
        <v>8219</v>
      </c>
      <c r="G2415" t="s">
        <v>8228</v>
      </c>
      <c r="H2415" t="s">
        <v>8250</v>
      </c>
      <c r="I2415">
        <v>1407034796</v>
      </c>
      <c r="J2415">
        <v>1401850796</v>
      </c>
      <c r="K2415" t="b">
        <v>0</v>
      </c>
      <c r="L2415">
        <v>15</v>
      </c>
      <c r="M2415" t="b">
        <v>0</v>
      </c>
      <c r="N2415" t="s">
        <v>8265</v>
      </c>
      <c r="O2415">
        <f t="shared" si="152"/>
        <v>5</v>
      </c>
      <c r="P2415">
        <f t="shared" si="149"/>
        <v>119</v>
      </c>
      <c r="Q2415" s="10" t="s">
        <v>8321</v>
      </c>
      <c r="R2415" t="s">
        <v>8337</v>
      </c>
      <c r="S2415" s="14">
        <f t="shared" si="150"/>
        <v>41794.124953703707</v>
      </c>
      <c r="T2415" s="14">
        <f t="shared" si="151"/>
        <v>41854.124953703707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52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52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2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2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2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48" hidden="1" x14ac:dyDescent="0.2">
      <c r="A2421">
        <v>126</v>
      </c>
      <c r="B2421" s="3" t="s">
        <v>128</v>
      </c>
      <c r="C2421" s="3" t="s">
        <v>4237</v>
      </c>
      <c r="D2421" s="6">
        <v>25000</v>
      </c>
      <c r="E2421" s="8">
        <v>1387</v>
      </c>
      <c r="F2421" t="s">
        <v>8219</v>
      </c>
      <c r="G2421" t="s">
        <v>8223</v>
      </c>
      <c r="H2421" t="s">
        <v>8245</v>
      </c>
      <c r="I2421">
        <v>1433988000</v>
      </c>
      <c r="J2421">
        <v>1431353337</v>
      </c>
      <c r="K2421" t="b">
        <v>0</v>
      </c>
      <c r="L2421">
        <v>13</v>
      </c>
      <c r="M2421" t="b">
        <v>0</v>
      </c>
      <c r="N2421" t="s">
        <v>8265</v>
      </c>
      <c r="O2421">
        <f t="shared" si="152"/>
        <v>6</v>
      </c>
      <c r="P2421">
        <f t="shared" si="149"/>
        <v>106.69</v>
      </c>
      <c r="Q2421" s="10" t="s">
        <v>8321</v>
      </c>
      <c r="R2421" t="s">
        <v>8337</v>
      </c>
      <c r="S2421" s="14">
        <f t="shared" si="150"/>
        <v>42135.589548611111</v>
      </c>
      <c r="T2421" s="14">
        <f t="shared" si="151"/>
        <v>42166.083333333328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52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52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2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2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2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52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52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2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2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2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2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2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52"/>
        <v>34</v>
      </c>
      <c r="P2434">
        <f t="shared" ref="P2434:P2497" si="153">IFERROR(ROUND(E2434/L2434,2), 0)</f>
        <v>121.43</v>
      </c>
      <c r="Q2434" s="10" t="s">
        <v>8308</v>
      </c>
      <c r="R2434" t="s">
        <v>8342</v>
      </c>
      <c r="S2434" s="14">
        <f t="shared" ref="S2434:S2497" si="154">(((J2434/60)/60)/24)+DATE(1970,1,1)</f>
        <v>41948.00209490741</v>
      </c>
      <c r="T2434" s="14">
        <f t="shared" ref="T2434:T2497" si="155">(((I2434/60)/60)/24)+DATE(1970,1,1)</f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6">ROUND(E2435/D2435*100,0)</f>
        <v>39</v>
      </c>
      <c r="P2435">
        <f t="shared" si="153"/>
        <v>40.479999999999997</v>
      </c>
      <c r="Q2435" s="10" t="s">
        <v>8316</v>
      </c>
      <c r="R2435" t="s">
        <v>8334</v>
      </c>
      <c r="S2435" s="14">
        <f t="shared" si="154"/>
        <v>41572.229849537034</v>
      </c>
      <c r="T2435" s="14">
        <f t="shared" si="155"/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6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6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6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6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6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6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6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6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6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6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6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6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6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6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6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6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6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6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6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6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6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6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6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6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6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6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6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6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6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6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6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6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6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6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6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6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6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6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6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48" hidden="1" x14ac:dyDescent="0.2">
      <c r="A2475">
        <v>141</v>
      </c>
      <c r="B2475" s="3" t="s">
        <v>143</v>
      </c>
      <c r="C2475" s="3" t="s">
        <v>4251</v>
      </c>
      <c r="D2475" s="6">
        <v>12000</v>
      </c>
      <c r="E2475" s="8">
        <v>1293</v>
      </c>
      <c r="F2475" t="s">
        <v>8219</v>
      </c>
      <c r="G2475" t="s">
        <v>8223</v>
      </c>
      <c r="H2475" t="s">
        <v>8245</v>
      </c>
      <c r="I2475">
        <v>1433043623</v>
      </c>
      <c r="J2475">
        <v>1429155623</v>
      </c>
      <c r="K2475" t="b">
        <v>0</v>
      </c>
      <c r="L2475">
        <v>28</v>
      </c>
      <c r="M2475" t="b">
        <v>0</v>
      </c>
      <c r="N2475" t="s">
        <v>8265</v>
      </c>
      <c r="O2475">
        <f t="shared" si="156"/>
        <v>11</v>
      </c>
      <c r="P2475">
        <f t="shared" si="153"/>
        <v>46.18</v>
      </c>
      <c r="Q2475" s="10" t="s">
        <v>8321</v>
      </c>
      <c r="R2475" t="s">
        <v>8337</v>
      </c>
      <c r="S2475" s="14">
        <f t="shared" si="154"/>
        <v>42110.153043981481</v>
      </c>
      <c r="T2475" s="14">
        <f t="shared" si="155"/>
        <v>42155.153043981481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6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6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6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6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6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6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6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6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6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6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6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6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6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6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6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6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6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6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6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6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6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6"/>
        <v>27</v>
      </c>
      <c r="P2498">
        <f t="shared" ref="P2498:P2561" si="157">IFERROR(ROUND(E2498/L2498,2), 0)</f>
        <v>35</v>
      </c>
      <c r="Q2498" s="10" t="s">
        <v>8323</v>
      </c>
      <c r="R2498" t="s">
        <v>8326</v>
      </c>
      <c r="S2498" s="14">
        <f t="shared" ref="S2498:S2561" si="158">(((J2498/60)/60)/24)+DATE(1970,1,1)</f>
        <v>42283.552951388891</v>
      </c>
      <c r="T2498" s="14">
        <f t="shared" ref="T2498:T2561" si="159">(((I2498/60)/60)/24)+DATE(1970,1,1)</f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0">ROUND(E2499/D2499*100,0)</f>
        <v>3</v>
      </c>
      <c r="P2499">
        <f t="shared" si="157"/>
        <v>34.880000000000003</v>
      </c>
      <c r="Q2499" s="10" t="s">
        <v>8316</v>
      </c>
      <c r="R2499" t="s">
        <v>8334</v>
      </c>
      <c r="S2499" s="14">
        <f t="shared" si="158"/>
        <v>40952.636979166666</v>
      </c>
      <c r="T2499" s="14">
        <f t="shared" si="159"/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0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0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0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0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0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0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0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0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0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0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0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0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32" hidden="1" x14ac:dyDescent="0.2">
      <c r="A2512">
        <v>139</v>
      </c>
      <c r="B2512" s="3" t="s">
        <v>141</v>
      </c>
      <c r="C2512" s="3" t="s">
        <v>4249</v>
      </c>
      <c r="D2512" s="6">
        <v>500</v>
      </c>
      <c r="E2512" s="8">
        <v>500</v>
      </c>
      <c r="F2512" t="s">
        <v>8219</v>
      </c>
      <c r="G2512" t="s">
        <v>8223</v>
      </c>
      <c r="H2512" t="s">
        <v>8245</v>
      </c>
      <c r="I2512">
        <v>1436738772</v>
      </c>
      <c r="J2512">
        <v>1435874772</v>
      </c>
      <c r="K2512" t="b">
        <v>0</v>
      </c>
      <c r="L2512">
        <v>1</v>
      </c>
      <c r="M2512" t="b">
        <v>0</v>
      </c>
      <c r="N2512" t="s">
        <v>8265</v>
      </c>
      <c r="O2512">
        <f t="shared" si="160"/>
        <v>100</v>
      </c>
      <c r="P2512">
        <f t="shared" si="157"/>
        <v>500</v>
      </c>
      <c r="Q2512" s="10" t="s">
        <v>8321</v>
      </c>
      <c r="R2512" t="s">
        <v>8337</v>
      </c>
      <c r="S2512" s="14">
        <f t="shared" si="158"/>
        <v>42187.920972222222</v>
      </c>
      <c r="T2512" s="14">
        <f t="shared" si="159"/>
        <v>42197.920972222222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0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0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0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0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0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0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0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0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0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0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0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0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48" hidden="1" x14ac:dyDescent="0.2">
      <c r="A2524">
        <v>135</v>
      </c>
      <c r="B2524" s="3" t="s">
        <v>137</v>
      </c>
      <c r="C2524" s="3" t="s">
        <v>4246</v>
      </c>
      <c r="D2524" s="6">
        <v>3000</v>
      </c>
      <c r="E2524" s="8">
        <v>403</v>
      </c>
      <c r="F2524" t="s">
        <v>8219</v>
      </c>
      <c r="G2524" t="s">
        <v>8223</v>
      </c>
      <c r="H2524" t="s">
        <v>8245</v>
      </c>
      <c r="I2524">
        <v>1404241200</v>
      </c>
      <c r="J2524">
        <v>1401354597</v>
      </c>
      <c r="K2524" t="b">
        <v>0</v>
      </c>
      <c r="L2524">
        <v>5</v>
      </c>
      <c r="M2524" t="b">
        <v>0</v>
      </c>
      <c r="N2524" t="s">
        <v>8265</v>
      </c>
      <c r="O2524">
        <f t="shared" si="160"/>
        <v>13</v>
      </c>
      <c r="P2524">
        <f t="shared" si="157"/>
        <v>80.599999999999994</v>
      </c>
      <c r="Q2524" s="10" t="s">
        <v>8321</v>
      </c>
      <c r="R2524" t="s">
        <v>8337</v>
      </c>
      <c r="S2524" s="14">
        <f t="shared" si="158"/>
        <v>41788.381909722222</v>
      </c>
      <c r="T2524" s="14">
        <f t="shared" si="159"/>
        <v>41821.791666666664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0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0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0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0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0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0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0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0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0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0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48" hidden="1" x14ac:dyDescent="0.2">
      <c r="A2535">
        <v>153</v>
      </c>
      <c r="B2535" s="3" t="s">
        <v>155</v>
      </c>
      <c r="C2535" s="3" t="s">
        <v>4263</v>
      </c>
      <c r="D2535" s="6">
        <v>50000</v>
      </c>
      <c r="E2535" s="8">
        <v>359</v>
      </c>
      <c r="F2535" t="s">
        <v>8219</v>
      </c>
      <c r="G2535" t="s">
        <v>8223</v>
      </c>
      <c r="H2535" t="s">
        <v>8245</v>
      </c>
      <c r="I2535">
        <v>1417532644</v>
      </c>
      <c r="J2535">
        <v>1413900244</v>
      </c>
      <c r="K2535" t="b">
        <v>0</v>
      </c>
      <c r="L2535">
        <v>10</v>
      </c>
      <c r="M2535" t="b">
        <v>0</v>
      </c>
      <c r="N2535" t="s">
        <v>8265</v>
      </c>
      <c r="O2535">
        <f t="shared" si="160"/>
        <v>1</v>
      </c>
      <c r="P2535">
        <f t="shared" si="157"/>
        <v>35.9</v>
      </c>
      <c r="Q2535" s="10" t="s">
        <v>8321</v>
      </c>
      <c r="R2535" t="s">
        <v>8337</v>
      </c>
      <c r="S2535" s="14">
        <f t="shared" si="158"/>
        <v>41933.586157407408</v>
      </c>
      <c r="T2535" s="14">
        <f t="shared" si="159"/>
        <v>41975.627824074079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0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0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0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0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0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0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0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0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0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48" hidden="1" x14ac:dyDescent="0.2">
      <c r="A2545">
        <v>145</v>
      </c>
      <c r="B2545" s="3" t="s">
        <v>147</v>
      </c>
      <c r="C2545" s="3" t="s">
        <v>4255</v>
      </c>
      <c r="D2545" s="6">
        <v>4500</v>
      </c>
      <c r="E2545" s="8">
        <v>338</v>
      </c>
      <c r="F2545" t="s">
        <v>8219</v>
      </c>
      <c r="G2545" t="s">
        <v>8223</v>
      </c>
      <c r="H2545" t="s">
        <v>8245</v>
      </c>
      <c r="I2545">
        <v>1439298052</v>
      </c>
      <c r="J2545">
        <v>1436965252</v>
      </c>
      <c r="K2545" t="b">
        <v>0</v>
      </c>
      <c r="L2545">
        <v>9</v>
      </c>
      <c r="M2545" t="b">
        <v>0</v>
      </c>
      <c r="N2545" t="s">
        <v>8265</v>
      </c>
      <c r="O2545">
        <f t="shared" si="160"/>
        <v>8</v>
      </c>
      <c r="P2545">
        <f t="shared" si="157"/>
        <v>37.56</v>
      </c>
      <c r="Q2545" s="10" t="s">
        <v>8321</v>
      </c>
      <c r="R2545" t="s">
        <v>8337</v>
      </c>
      <c r="S2545" s="14">
        <f t="shared" si="158"/>
        <v>42200.542268518519</v>
      </c>
      <c r="T2545" s="14">
        <f t="shared" si="159"/>
        <v>42227.542268518519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0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48" x14ac:dyDescent="0.2">
      <c r="A2547">
        <v>3345</v>
      </c>
      <c r="B2547" s="3" t="s">
        <v>3345</v>
      </c>
      <c r="C2547" s="3" t="s">
        <v>7455</v>
      </c>
      <c r="D2547" s="6">
        <v>500</v>
      </c>
      <c r="E2547" s="8">
        <v>650</v>
      </c>
      <c r="F2547" t="s">
        <v>8218</v>
      </c>
      <c r="G2547" t="s">
        <v>8223</v>
      </c>
      <c r="H2547" t="s">
        <v>8245</v>
      </c>
      <c r="I2547">
        <v>1429317420</v>
      </c>
      <c r="J2547">
        <v>1424226768</v>
      </c>
      <c r="K2547" t="b">
        <v>0</v>
      </c>
      <c r="L2547">
        <v>13</v>
      </c>
      <c r="M2547" t="b">
        <v>1</v>
      </c>
      <c r="N2547" t="s">
        <v>8269</v>
      </c>
      <c r="O2547">
        <f t="shared" si="160"/>
        <v>130</v>
      </c>
      <c r="P2547">
        <f t="shared" si="157"/>
        <v>50</v>
      </c>
      <c r="Q2547" s="10" t="s">
        <v>8323</v>
      </c>
      <c r="R2547" t="s">
        <v>8326</v>
      </c>
      <c r="S2547" s="14">
        <f t="shared" si="158"/>
        <v>42053.106111111112</v>
      </c>
      <c r="T2547" s="14">
        <f t="shared" si="159"/>
        <v>42112.025694444441</v>
      </c>
    </row>
    <row r="2548" spans="1:20" ht="48" x14ac:dyDescent="0.2">
      <c r="A2548">
        <v>3413</v>
      </c>
      <c r="B2548" s="3" t="s">
        <v>3412</v>
      </c>
      <c r="C2548" s="3" t="s">
        <v>7523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1425099540</v>
      </c>
      <c r="J2548">
        <v>1424280938</v>
      </c>
      <c r="K2548" t="b">
        <v>0</v>
      </c>
      <c r="L2548">
        <v>14</v>
      </c>
      <c r="M2548" t="b">
        <v>1</v>
      </c>
      <c r="N2548" t="s">
        <v>8269</v>
      </c>
      <c r="O2548">
        <f t="shared" si="160"/>
        <v>130</v>
      </c>
      <c r="P2548">
        <f t="shared" si="157"/>
        <v>46.43</v>
      </c>
      <c r="Q2548" s="10" t="s">
        <v>8323</v>
      </c>
      <c r="R2548" t="s">
        <v>8326</v>
      </c>
      <c r="S2548" s="14">
        <f t="shared" si="158"/>
        <v>42053.733078703706</v>
      </c>
      <c r="T2548" s="14">
        <f t="shared" si="159"/>
        <v>42063.207638888889</v>
      </c>
    </row>
    <row r="2549" spans="1:20" ht="48" x14ac:dyDescent="0.2">
      <c r="A2549">
        <v>2877</v>
      </c>
      <c r="B2549" s="3" t="s">
        <v>2877</v>
      </c>
      <c r="C2549" s="3" t="s">
        <v>6987</v>
      </c>
      <c r="D2549" s="6">
        <v>6000</v>
      </c>
      <c r="E2549" s="8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 t="shared" si="160"/>
        <v>11</v>
      </c>
      <c r="P2549">
        <f t="shared" si="157"/>
        <v>108.33</v>
      </c>
      <c r="Q2549" s="10" t="s">
        <v>8323</v>
      </c>
      <c r="R2549" t="s">
        <v>8326</v>
      </c>
      <c r="S2549" s="14">
        <f t="shared" si="158"/>
        <v>42672.955138888887</v>
      </c>
      <c r="T2549" s="14">
        <f t="shared" si="159"/>
        <v>42704.708333333328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0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0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0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0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0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0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0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0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0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0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0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0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0"/>
        <v>128</v>
      </c>
      <c r="P2562">
        <f t="shared" ref="P2562:P2625" si="161">IFERROR(ROUND(E2562/L2562,2), 0)</f>
        <v>29.05</v>
      </c>
      <c r="Q2562" s="10" t="s">
        <v>8323</v>
      </c>
      <c r="R2562" t="s">
        <v>8326</v>
      </c>
      <c r="S2562" s="14">
        <f t="shared" ref="S2562:S2625" si="162">(((J2562/60)/60)/24)+DATE(1970,1,1)</f>
        <v>42789.462430555555</v>
      </c>
      <c r="T2562" s="14">
        <f t="shared" ref="T2562:T2625" si="163">(((I2562/60)/60)/24)+DATE(1970,1,1)</f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4">ROUND(E2563/D2563*100,0)</f>
        <v>1</v>
      </c>
      <c r="P2563">
        <f t="shared" si="161"/>
        <v>24.5</v>
      </c>
      <c r="Q2563" s="10" t="s">
        <v>8308</v>
      </c>
      <c r="R2563" t="s">
        <v>8318</v>
      </c>
      <c r="S2563" s="14">
        <f t="shared" si="162"/>
        <v>41890.511319444442</v>
      </c>
      <c r="T2563" s="14">
        <f t="shared" si="163"/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4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4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4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4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4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4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4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4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4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4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4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4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4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4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8" hidden="1" x14ac:dyDescent="0.2">
      <c r="A2578">
        <v>127</v>
      </c>
      <c r="B2578" s="3" t="s">
        <v>129</v>
      </c>
      <c r="C2578" s="3" t="s">
        <v>4238</v>
      </c>
      <c r="D2578" s="6">
        <v>8000</v>
      </c>
      <c r="E2578" s="8">
        <v>190</v>
      </c>
      <c r="F2578" t="s">
        <v>8219</v>
      </c>
      <c r="G2578" t="s">
        <v>8223</v>
      </c>
      <c r="H2578" t="s">
        <v>8245</v>
      </c>
      <c r="I2578">
        <v>1428069541</v>
      </c>
      <c r="J2578">
        <v>1425481141</v>
      </c>
      <c r="K2578" t="b">
        <v>0</v>
      </c>
      <c r="L2578">
        <v>4</v>
      </c>
      <c r="M2578" t="b">
        <v>0</v>
      </c>
      <c r="N2578" t="s">
        <v>8265</v>
      </c>
      <c r="O2578">
        <f t="shared" si="164"/>
        <v>2</v>
      </c>
      <c r="P2578">
        <f t="shared" si="161"/>
        <v>47.5</v>
      </c>
      <c r="Q2578" s="10" t="s">
        <v>8321</v>
      </c>
      <c r="R2578" t="s">
        <v>8337</v>
      </c>
      <c r="S2578" s="14">
        <f t="shared" si="162"/>
        <v>42067.62431712963</v>
      </c>
      <c r="T2578" s="14">
        <f t="shared" si="163"/>
        <v>42097.582650462966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4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4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4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4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4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4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4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4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4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4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4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4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4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4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4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4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8" hidden="1" x14ac:dyDescent="0.2">
      <c r="A2595">
        <v>123</v>
      </c>
      <c r="B2595" s="3" t="s">
        <v>125</v>
      </c>
      <c r="C2595" s="3" t="s">
        <v>4234</v>
      </c>
      <c r="D2595" s="6">
        <v>55000</v>
      </c>
      <c r="E2595" s="8">
        <v>151</v>
      </c>
      <c r="F2595" t="s">
        <v>8219</v>
      </c>
      <c r="G2595" t="s">
        <v>8223</v>
      </c>
      <c r="H2595" t="s">
        <v>8245</v>
      </c>
      <c r="I2595">
        <v>1414533600</v>
      </c>
      <c r="J2595">
        <v>1411411564</v>
      </c>
      <c r="K2595" t="b">
        <v>0</v>
      </c>
      <c r="L2595">
        <v>6</v>
      </c>
      <c r="M2595" t="b">
        <v>0</v>
      </c>
      <c r="N2595" t="s">
        <v>8265</v>
      </c>
      <c r="O2595">
        <f t="shared" si="164"/>
        <v>0</v>
      </c>
      <c r="P2595">
        <f t="shared" si="161"/>
        <v>25.17</v>
      </c>
      <c r="Q2595" s="10" t="s">
        <v>8321</v>
      </c>
      <c r="R2595" t="s">
        <v>8337</v>
      </c>
      <c r="S2595" s="14">
        <f t="shared" si="162"/>
        <v>41904.781990740739</v>
      </c>
      <c r="T2595" s="14">
        <f t="shared" si="163"/>
        <v>41940.916666666664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4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4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4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4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4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4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4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4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4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4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4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8" hidden="1" x14ac:dyDescent="0.2">
      <c r="A2607">
        <v>151</v>
      </c>
      <c r="B2607" s="3" t="s">
        <v>153</v>
      </c>
      <c r="C2607" s="3" t="s">
        <v>4261</v>
      </c>
      <c r="D2607" s="6">
        <v>250000</v>
      </c>
      <c r="E2607" s="8">
        <v>140</v>
      </c>
      <c r="F2607" t="s">
        <v>8219</v>
      </c>
      <c r="G2607" t="s">
        <v>8225</v>
      </c>
      <c r="H2607" t="s">
        <v>8247</v>
      </c>
      <c r="I2607">
        <v>1434633191</v>
      </c>
      <c r="J2607">
        <v>1429449191</v>
      </c>
      <c r="K2607" t="b">
        <v>0</v>
      </c>
      <c r="L2607">
        <v>5</v>
      </c>
      <c r="M2607" t="b">
        <v>0</v>
      </c>
      <c r="N2607" t="s">
        <v>8265</v>
      </c>
      <c r="O2607">
        <f t="shared" si="164"/>
        <v>0</v>
      </c>
      <c r="P2607">
        <f t="shared" si="161"/>
        <v>28</v>
      </c>
      <c r="Q2607" s="10" t="s">
        <v>8321</v>
      </c>
      <c r="R2607" t="s">
        <v>8337</v>
      </c>
      <c r="S2607" s="14">
        <f t="shared" si="162"/>
        <v>42113.550821759258</v>
      </c>
      <c r="T2607" s="14">
        <f t="shared" si="163"/>
        <v>42173.550821759258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4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4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0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4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4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4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4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4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4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4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4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4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4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4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4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4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4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4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4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4"/>
        <v>22</v>
      </c>
      <c r="P2626">
        <f t="shared" ref="P2626:P2689" si="165">IFERROR(ROUND(E2626/L2626,2), 0)</f>
        <v>56</v>
      </c>
      <c r="Q2626" s="10" t="s">
        <v>8321</v>
      </c>
      <c r="R2626" t="s">
        <v>8325</v>
      </c>
      <c r="S2626" s="14">
        <f t="shared" ref="S2626:S2689" si="166">(((J2626/60)/60)/24)+DATE(1970,1,1)</f>
        <v>41900.505312499998</v>
      </c>
      <c r="T2626" s="14">
        <f t="shared" ref="T2626:T2689" si="167">(((I2626/60)/60)/24)+DATE(1970,1,1)</f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8">ROUND(E2627/D2627*100,0)</f>
        <v>10</v>
      </c>
      <c r="P2627">
        <f t="shared" si="165"/>
        <v>62.22</v>
      </c>
      <c r="Q2627" s="10" t="s">
        <v>8327</v>
      </c>
      <c r="R2627" t="s">
        <v>8330</v>
      </c>
      <c r="S2627" s="14">
        <f t="shared" si="166"/>
        <v>41845.968159722222</v>
      </c>
      <c r="T2627" s="14">
        <f t="shared" si="167"/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8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8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8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8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8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8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8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8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8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48" x14ac:dyDescent="0.2">
      <c r="A2637">
        <v>3514</v>
      </c>
      <c r="B2637" s="3" t="s">
        <v>3513</v>
      </c>
      <c r="C2637" s="3" t="s">
        <v>7624</v>
      </c>
      <c r="D2637" s="6">
        <v>500</v>
      </c>
      <c r="E2637" s="8">
        <v>550</v>
      </c>
      <c r="F2637" t="s">
        <v>8218</v>
      </c>
      <c r="G2637" t="s">
        <v>8223</v>
      </c>
      <c r="H2637" t="s">
        <v>8245</v>
      </c>
      <c r="I2637">
        <v>1422853140</v>
      </c>
      <c r="J2637">
        <v>1421439552</v>
      </c>
      <c r="K2637" t="b">
        <v>0</v>
      </c>
      <c r="L2637">
        <v>10</v>
      </c>
      <c r="M2637" t="b">
        <v>1</v>
      </c>
      <c r="N2637" t="s">
        <v>8269</v>
      </c>
      <c r="O2637">
        <f t="shared" si="168"/>
        <v>110</v>
      </c>
      <c r="P2637">
        <f t="shared" si="165"/>
        <v>55</v>
      </c>
      <c r="Q2637" s="10" t="s">
        <v>8323</v>
      </c>
      <c r="R2637" t="s">
        <v>8326</v>
      </c>
      <c r="S2637" s="14">
        <f t="shared" si="166"/>
        <v>42020.846666666665</v>
      </c>
      <c r="T2637" s="14">
        <f t="shared" si="167"/>
        <v>42037.207638888889</v>
      </c>
    </row>
    <row r="2638" spans="1:20" ht="48" x14ac:dyDescent="0.2">
      <c r="A2638">
        <v>2897</v>
      </c>
      <c r="B2638" s="3" t="s">
        <v>2897</v>
      </c>
      <c r="C2638" s="3" t="s">
        <v>7007</v>
      </c>
      <c r="D2638" s="6">
        <v>12000</v>
      </c>
      <c r="E2638" s="8">
        <v>550</v>
      </c>
      <c r="F2638" t="s">
        <v>8220</v>
      </c>
      <c r="G2638" t="s">
        <v>8223</v>
      </c>
      <c r="H2638" t="s">
        <v>8245</v>
      </c>
      <c r="I2638">
        <v>1444577345</v>
      </c>
      <c r="J2638">
        <v>1441985458</v>
      </c>
      <c r="K2638" t="b">
        <v>0</v>
      </c>
      <c r="L2638">
        <v>3</v>
      </c>
      <c r="M2638" t="b">
        <v>0</v>
      </c>
      <c r="N2638" t="s">
        <v>8269</v>
      </c>
      <c r="O2638">
        <f t="shared" si="168"/>
        <v>5</v>
      </c>
      <c r="P2638">
        <f t="shared" si="165"/>
        <v>183.33</v>
      </c>
      <c r="Q2638" s="10" t="s">
        <v>8323</v>
      </c>
      <c r="R2638" t="s">
        <v>8326</v>
      </c>
      <c r="S2638" s="14">
        <f t="shared" si="166"/>
        <v>42258.646504629629</v>
      </c>
      <c r="T2638" s="14">
        <f t="shared" si="167"/>
        <v>42288.645196759258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8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8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8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8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8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8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8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48" x14ac:dyDescent="0.2">
      <c r="A2646">
        <v>3319</v>
      </c>
      <c r="B2646" s="3" t="s">
        <v>3319</v>
      </c>
      <c r="C2646" s="3" t="s">
        <v>7429</v>
      </c>
      <c r="D2646" s="6">
        <v>500</v>
      </c>
      <c r="E2646" s="8">
        <v>540</v>
      </c>
      <c r="F2646" t="s">
        <v>8218</v>
      </c>
      <c r="G2646" t="s">
        <v>8224</v>
      </c>
      <c r="H2646" t="s">
        <v>8246</v>
      </c>
      <c r="I2646">
        <v>1422712986</v>
      </c>
      <c r="J2646">
        <v>1418824986</v>
      </c>
      <c r="K2646" t="b">
        <v>0</v>
      </c>
      <c r="L2646">
        <v>16</v>
      </c>
      <c r="M2646" t="b">
        <v>1</v>
      </c>
      <c r="N2646" t="s">
        <v>8269</v>
      </c>
      <c r="O2646">
        <f t="shared" si="168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41990.585486111115</v>
      </c>
      <c r="T2646" s="14">
        <f t="shared" si="167"/>
        <v>42035.585486111115</v>
      </c>
    </row>
    <row r="2647" spans="1:20" ht="48" x14ac:dyDescent="0.2">
      <c r="A2647">
        <v>3133</v>
      </c>
      <c r="B2647" s="3" t="s">
        <v>3133</v>
      </c>
      <c r="C2647" s="3" t="s">
        <v>7243</v>
      </c>
      <c r="D2647" s="6">
        <v>500</v>
      </c>
      <c r="E2647" s="8">
        <v>540</v>
      </c>
      <c r="F2647" t="s">
        <v>8221</v>
      </c>
      <c r="G2647" t="s">
        <v>8224</v>
      </c>
      <c r="H2647" t="s">
        <v>8246</v>
      </c>
      <c r="I2647">
        <v>1490358834</v>
      </c>
      <c r="J2647">
        <v>1487770434</v>
      </c>
      <c r="K2647" t="b">
        <v>0</v>
      </c>
      <c r="L2647">
        <v>16</v>
      </c>
      <c r="M2647" t="b">
        <v>0</v>
      </c>
      <c r="N2647" t="s">
        <v>8269</v>
      </c>
      <c r="O2647">
        <f t="shared" si="168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42788.565208333333</v>
      </c>
      <c r="T2647" s="14">
        <f t="shared" si="167"/>
        <v>42818.523541666669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8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8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8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8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8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8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8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8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8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8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8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8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8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8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8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8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8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8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8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8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48" hidden="1" x14ac:dyDescent="0.2">
      <c r="A2668">
        <v>146</v>
      </c>
      <c r="B2668" s="3" t="s">
        <v>148</v>
      </c>
      <c r="C2668" s="3" t="s">
        <v>4256</v>
      </c>
      <c r="D2668" s="6">
        <v>20000</v>
      </c>
      <c r="E2668" s="8">
        <v>115</v>
      </c>
      <c r="F2668" t="s">
        <v>8219</v>
      </c>
      <c r="G2668" t="s">
        <v>8223</v>
      </c>
      <c r="H2668" t="s">
        <v>8245</v>
      </c>
      <c r="I2668">
        <v>1484698998</v>
      </c>
      <c r="J2668">
        <v>1479514998</v>
      </c>
      <c r="K2668" t="b">
        <v>0</v>
      </c>
      <c r="L2668">
        <v>3</v>
      </c>
      <c r="M2668" t="b">
        <v>0</v>
      </c>
      <c r="N2668" t="s">
        <v>8265</v>
      </c>
      <c r="O2668">
        <f t="shared" si="168"/>
        <v>1</v>
      </c>
      <c r="P2668">
        <f t="shared" si="165"/>
        <v>38.33</v>
      </c>
      <c r="Q2668" s="10" t="s">
        <v>8321</v>
      </c>
      <c r="R2668" t="s">
        <v>8337</v>
      </c>
      <c r="S2668" s="14">
        <f t="shared" si="166"/>
        <v>42693.016180555554</v>
      </c>
      <c r="T2668" s="14">
        <f t="shared" si="167"/>
        <v>42753.016180555554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8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48" x14ac:dyDescent="0.2">
      <c r="A2670">
        <v>3558</v>
      </c>
      <c r="B2670" s="3" t="s">
        <v>3557</v>
      </c>
      <c r="C2670" s="3" t="s">
        <v>7668</v>
      </c>
      <c r="D2670" s="6">
        <v>350</v>
      </c>
      <c r="E2670" s="8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 t="shared" si="168"/>
        <v>144</v>
      </c>
      <c r="P2670">
        <f t="shared" si="165"/>
        <v>22.91</v>
      </c>
      <c r="Q2670" s="10" t="s">
        <v>8323</v>
      </c>
      <c r="R2670" t="s">
        <v>8326</v>
      </c>
      <c r="S2670" s="14">
        <f t="shared" si="166"/>
        <v>42139.816840277781</v>
      </c>
      <c r="T2670" s="14">
        <f t="shared" si="167"/>
        <v>42181.875</v>
      </c>
    </row>
    <row r="2671" spans="1:20" ht="48" x14ac:dyDescent="0.2">
      <c r="A2671">
        <v>2867</v>
      </c>
      <c r="B2671" s="3" t="s">
        <v>2867</v>
      </c>
      <c r="C2671" s="3" t="s">
        <v>6977</v>
      </c>
      <c r="D2671" s="6">
        <v>2500</v>
      </c>
      <c r="E2671" s="8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 t="shared" si="168"/>
        <v>20</v>
      </c>
      <c r="P2671">
        <f t="shared" si="165"/>
        <v>50.4</v>
      </c>
      <c r="Q2671" s="10" t="s">
        <v>8323</v>
      </c>
      <c r="R2671" t="s">
        <v>8326</v>
      </c>
      <c r="S2671" s="14">
        <f t="shared" si="166"/>
        <v>42531.195277777777</v>
      </c>
      <c r="T2671" s="14">
        <f t="shared" si="167"/>
        <v>42555.166666666672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8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48" hidden="1" x14ac:dyDescent="0.2">
      <c r="A2673">
        <v>149</v>
      </c>
      <c r="B2673" s="3" t="s">
        <v>151</v>
      </c>
      <c r="C2673" s="3" t="s">
        <v>4259</v>
      </c>
      <c r="D2673" s="6">
        <v>10000</v>
      </c>
      <c r="E2673" s="8">
        <v>92</v>
      </c>
      <c r="F2673" t="s">
        <v>8219</v>
      </c>
      <c r="G2673" t="s">
        <v>8223</v>
      </c>
      <c r="H2673" t="s">
        <v>8245</v>
      </c>
      <c r="I2673">
        <v>1419494400</v>
      </c>
      <c r="J2673">
        <v>1416888470</v>
      </c>
      <c r="K2673" t="b">
        <v>0</v>
      </c>
      <c r="L2673">
        <v>6</v>
      </c>
      <c r="M2673" t="b">
        <v>0</v>
      </c>
      <c r="N2673" t="s">
        <v>8265</v>
      </c>
      <c r="O2673">
        <f t="shared" si="168"/>
        <v>1</v>
      </c>
      <c r="P2673">
        <f t="shared" si="165"/>
        <v>15.33</v>
      </c>
      <c r="Q2673" s="10" t="s">
        <v>8321</v>
      </c>
      <c r="R2673" t="s">
        <v>8337</v>
      </c>
      <c r="S2673" s="14">
        <f t="shared" si="166"/>
        <v>41968.172106481477</v>
      </c>
      <c r="T2673" s="14">
        <f t="shared" si="167"/>
        <v>41998.333333333328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8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8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8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0" ht="64" hidden="1" x14ac:dyDescent="0.2">
      <c r="A2677">
        <v>155</v>
      </c>
      <c r="B2677" s="3" t="s">
        <v>157</v>
      </c>
      <c r="C2677" s="3" t="s">
        <v>4265</v>
      </c>
      <c r="D2677" s="6">
        <v>1350000</v>
      </c>
      <c r="E2677" s="8">
        <v>81</v>
      </c>
      <c r="F2677" t="s">
        <v>8219</v>
      </c>
      <c r="G2677" t="s">
        <v>8223</v>
      </c>
      <c r="H2677" t="s">
        <v>8245</v>
      </c>
      <c r="I2677">
        <v>1437657935</v>
      </c>
      <c r="J2677">
        <v>1434201935</v>
      </c>
      <c r="K2677" t="b">
        <v>0</v>
      </c>
      <c r="L2677">
        <v>4</v>
      </c>
      <c r="M2677" t="b">
        <v>0</v>
      </c>
      <c r="N2677" t="s">
        <v>8265</v>
      </c>
      <c r="O2677">
        <f t="shared" si="168"/>
        <v>0</v>
      </c>
      <c r="P2677">
        <f t="shared" si="165"/>
        <v>20.25</v>
      </c>
      <c r="Q2677" s="10" t="s">
        <v>8321</v>
      </c>
      <c r="R2677" t="s">
        <v>8337</v>
      </c>
      <c r="S2677" s="14">
        <f t="shared" si="166"/>
        <v>42168.559432870374</v>
      </c>
      <c r="T2677" s="14">
        <f t="shared" si="167"/>
        <v>42208.559432870374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8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0" ht="48" x14ac:dyDescent="0.2">
      <c r="A2679">
        <v>3392</v>
      </c>
      <c r="B2679" s="3" t="s">
        <v>3391</v>
      </c>
      <c r="C2679" s="3" t="s">
        <v>7502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>
        <v>1462565855</v>
      </c>
      <c r="J2679">
        <v>1458245855</v>
      </c>
      <c r="K2679" t="b">
        <v>0</v>
      </c>
      <c r="L2679">
        <v>12</v>
      </c>
      <c r="M2679" t="b">
        <v>1</v>
      </c>
      <c r="N2679" t="s">
        <v>8269</v>
      </c>
      <c r="O2679">
        <f t="shared" si="168"/>
        <v>100</v>
      </c>
      <c r="P2679">
        <f t="shared" si="165"/>
        <v>41.67</v>
      </c>
      <c r="Q2679" s="10" t="s">
        <v>8323</v>
      </c>
      <c r="R2679" t="s">
        <v>8326</v>
      </c>
      <c r="S2679" s="14">
        <f t="shared" si="166"/>
        <v>42446.845543981486</v>
      </c>
      <c r="T2679" s="14">
        <f t="shared" si="167"/>
        <v>42496.845543981486</v>
      </c>
    </row>
    <row r="2680" spans="1:20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8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8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32" x14ac:dyDescent="0.2">
      <c r="A2682">
        <v>3572</v>
      </c>
      <c r="B2682" s="3" t="s">
        <v>3571</v>
      </c>
      <c r="C2682" s="3" t="s">
        <v>7682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>
        <f t="shared" si="168"/>
        <v>100</v>
      </c>
      <c r="P2682">
        <f t="shared" si="165"/>
        <v>55.56</v>
      </c>
      <c r="Q2682" s="10" t="s">
        <v>8323</v>
      </c>
      <c r="R2682" t="s">
        <v>8326</v>
      </c>
      <c r="S2682" s="14">
        <f t="shared" si="166"/>
        <v>42146.570393518516</v>
      </c>
      <c r="T2682" s="14">
        <f t="shared" si="167"/>
        <v>42176.570393518516</v>
      </c>
    </row>
    <row r="2683" spans="1:20" ht="48" x14ac:dyDescent="0.2">
      <c r="A2683">
        <v>3579</v>
      </c>
      <c r="B2683" s="3" t="s">
        <v>3578</v>
      </c>
      <c r="C2683" s="3" t="s">
        <v>7689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>
        <f t="shared" si="168"/>
        <v>100</v>
      </c>
      <c r="P2683">
        <f t="shared" si="165"/>
        <v>35.71</v>
      </c>
      <c r="Q2683" s="10" t="s">
        <v>8323</v>
      </c>
      <c r="R2683" t="s">
        <v>8326</v>
      </c>
      <c r="S2683" s="14">
        <f t="shared" si="166"/>
        <v>42430.762222222227</v>
      </c>
      <c r="T2683" s="14">
        <f t="shared" si="167"/>
        <v>42460.720555555556</v>
      </c>
    </row>
    <row r="2684" spans="1:20" ht="48" x14ac:dyDescent="0.2">
      <c r="A2684">
        <v>3650</v>
      </c>
      <c r="B2684" s="3" t="s">
        <v>3648</v>
      </c>
      <c r="C2684" s="3" t="s">
        <v>7760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>
        <f t="shared" si="168"/>
        <v>100</v>
      </c>
      <c r="P2684">
        <f t="shared" si="165"/>
        <v>29.41</v>
      </c>
      <c r="Q2684" s="10" t="s">
        <v>8323</v>
      </c>
      <c r="R2684" t="s">
        <v>8326</v>
      </c>
      <c r="S2684" s="14">
        <f t="shared" si="166"/>
        <v>42381.478981481487</v>
      </c>
      <c r="T2684" s="14">
        <f t="shared" si="167"/>
        <v>42402.478981481487</v>
      </c>
    </row>
    <row r="2685" spans="1:20" ht="48" x14ac:dyDescent="0.2">
      <c r="A2685">
        <v>2892</v>
      </c>
      <c r="B2685" s="3" t="s">
        <v>2892</v>
      </c>
      <c r="C2685" s="3" t="s">
        <v>7002</v>
      </c>
      <c r="D2685" s="6">
        <v>5500</v>
      </c>
      <c r="E2685" s="8">
        <v>500</v>
      </c>
      <c r="F2685" t="s">
        <v>8220</v>
      </c>
      <c r="G2685" t="s">
        <v>8223</v>
      </c>
      <c r="H2685" t="s">
        <v>8245</v>
      </c>
      <c r="I2685">
        <v>1409000400</v>
      </c>
      <c r="J2685">
        <v>1408381704</v>
      </c>
      <c r="K2685" t="b">
        <v>0</v>
      </c>
      <c r="L2685">
        <v>17</v>
      </c>
      <c r="M2685" t="b">
        <v>0</v>
      </c>
      <c r="N2685" t="s">
        <v>8269</v>
      </c>
      <c r="O2685">
        <f t="shared" si="168"/>
        <v>9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41869.714166666665</v>
      </c>
      <c r="T2685" s="14">
        <f t="shared" si="167"/>
        <v>41876.875</v>
      </c>
    </row>
    <row r="2686" spans="1:20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8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8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8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8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8"/>
        <v>2</v>
      </c>
      <c r="P2690">
        <f t="shared" ref="P2690:P2753" si="169">IFERROR(ROUND(E2690/L2690,2), 0)</f>
        <v>163.33000000000001</v>
      </c>
      <c r="Q2690" s="10" t="s">
        <v>8323</v>
      </c>
      <c r="R2690" t="s">
        <v>8326</v>
      </c>
      <c r="S2690" s="14">
        <f t="shared" ref="S2690:S2753" si="170">(((J2690/60)/60)/24)+DATE(1970,1,1)</f>
        <v>42523.739212962959</v>
      </c>
      <c r="T2690" s="14">
        <f t="shared" ref="T2690:T2753" si="171">(((I2690/60)/60)/24)+DATE(1970,1,1)</f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72">ROUND(E2691/D2691*100,0)</f>
        <v>10</v>
      </c>
      <c r="P2691">
        <f t="shared" si="169"/>
        <v>37.54</v>
      </c>
      <c r="Q2691" s="10" t="s">
        <v>8323</v>
      </c>
      <c r="R2691" t="s">
        <v>8326</v>
      </c>
      <c r="S2691" s="14">
        <f t="shared" si="170"/>
        <v>42467.548541666663</v>
      </c>
      <c r="T2691" s="14">
        <f t="shared" si="171"/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72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48" hidden="1" x14ac:dyDescent="0.2">
      <c r="A2693">
        <v>125</v>
      </c>
      <c r="B2693" s="3" t="s">
        <v>127</v>
      </c>
      <c r="C2693" s="3" t="s">
        <v>4236</v>
      </c>
      <c r="D2693" s="6">
        <v>500</v>
      </c>
      <c r="E2693" s="8">
        <v>70</v>
      </c>
      <c r="F2693" t="s">
        <v>8219</v>
      </c>
      <c r="G2693" t="s">
        <v>8228</v>
      </c>
      <c r="H2693" t="s">
        <v>8250</v>
      </c>
      <c r="I2693">
        <v>1486165880</v>
      </c>
      <c r="J2693">
        <v>1480981880</v>
      </c>
      <c r="K2693" t="b">
        <v>0</v>
      </c>
      <c r="L2693">
        <v>6</v>
      </c>
      <c r="M2693" t="b">
        <v>0</v>
      </c>
      <c r="N2693" t="s">
        <v>8265</v>
      </c>
      <c r="O2693">
        <f t="shared" si="172"/>
        <v>14</v>
      </c>
      <c r="P2693">
        <f t="shared" si="169"/>
        <v>11.67</v>
      </c>
      <c r="Q2693" s="10" t="s">
        <v>8321</v>
      </c>
      <c r="R2693" t="s">
        <v>8337</v>
      </c>
      <c r="S2693" s="14">
        <f t="shared" si="170"/>
        <v>42709.993981481486</v>
      </c>
      <c r="T2693" s="14">
        <f t="shared" si="171"/>
        <v>42769.993981481486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72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72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72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72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72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72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72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72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72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72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72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72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48" hidden="1" x14ac:dyDescent="0.2">
      <c r="A2706">
        <v>148</v>
      </c>
      <c r="B2706" s="3" t="s">
        <v>150</v>
      </c>
      <c r="C2706" s="3" t="s">
        <v>4258</v>
      </c>
      <c r="D2706" s="6">
        <v>50000</v>
      </c>
      <c r="E2706" s="8">
        <v>40</v>
      </c>
      <c r="F2706" t="s">
        <v>8219</v>
      </c>
      <c r="G2706" t="s">
        <v>8223</v>
      </c>
      <c r="H2706" t="s">
        <v>8245</v>
      </c>
      <c r="I2706">
        <v>1456555536</v>
      </c>
      <c r="J2706">
        <v>1453963536</v>
      </c>
      <c r="K2706" t="b">
        <v>0</v>
      </c>
      <c r="L2706">
        <v>2</v>
      </c>
      <c r="M2706" t="b">
        <v>0</v>
      </c>
      <c r="N2706" t="s">
        <v>8265</v>
      </c>
      <c r="O2706">
        <f t="shared" si="172"/>
        <v>0</v>
      </c>
      <c r="P2706">
        <f t="shared" si="169"/>
        <v>20</v>
      </c>
      <c r="Q2706" s="10" t="s">
        <v>8321</v>
      </c>
      <c r="R2706" t="s">
        <v>8337</v>
      </c>
      <c r="S2706" s="14">
        <f t="shared" si="170"/>
        <v>42397.281666666662</v>
      </c>
      <c r="T2706" s="14">
        <f t="shared" si="171"/>
        <v>42427.281666666662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72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72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72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72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72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72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72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72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72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2" hidden="1" x14ac:dyDescent="0.2">
      <c r="A2716">
        <v>154</v>
      </c>
      <c r="B2716" s="3" t="s">
        <v>156</v>
      </c>
      <c r="C2716" s="3" t="s">
        <v>4264</v>
      </c>
      <c r="D2716" s="6">
        <v>1500</v>
      </c>
      <c r="E2716" s="8">
        <v>40</v>
      </c>
      <c r="F2716" t="s">
        <v>8219</v>
      </c>
      <c r="G2716" t="s">
        <v>8223</v>
      </c>
      <c r="H2716" t="s">
        <v>8245</v>
      </c>
      <c r="I2716">
        <v>1433336895</v>
      </c>
      <c r="J2716">
        <v>1429621695</v>
      </c>
      <c r="K2716" t="b">
        <v>0</v>
      </c>
      <c r="L2716">
        <v>3</v>
      </c>
      <c r="M2716" t="b">
        <v>0</v>
      </c>
      <c r="N2716" t="s">
        <v>8265</v>
      </c>
      <c r="O2716">
        <f t="shared" si="172"/>
        <v>3</v>
      </c>
      <c r="P2716">
        <f t="shared" si="169"/>
        <v>13.33</v>
      </c>
      <c r="Q2716" s="10" t="s">
        <v>8321</v>
      </c>
      <c r="R2716" t="s">
        <v>8337</v>
      </c>
      <c r="S2716" s="14">
        <f t="shared" si="170"/>
        <v>42115.547395833331</v>
      </c>
      <c r="T2716" s="14">
        <f t="shared" si="171"/>
        <v>42158.547395833331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72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72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72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72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72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72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72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72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72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72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32" hidden="1" x14ac:dyDescent="0.2">
      <c r="A2727">
        <v>152</v>
      </c>
      <c r="B2727" s="3" t="s">
        <v>154</v>
      </c>
      <c r="C2727" s="3" t="s">
        <v>4262</v>
      </c>
      <c r="D2727" s="6">
        <v>380000</v>
      </c>
      <c r="E2727" s="8">
        <v>30</v>
      </c>
      <c r="F2727" t="s">
        <v>8219</v>
      </c>
      <c r="G2727" t="s">
        <v>8223</v>
      </c>
      <c r="H2727" t="s">
        <v>8245</v>
      </c>
      <c r="I2727">
        <v>1411437100</v>
      </c>
      <c r="J2727">
        <v>1408845100</v>
      </c>
      <c r="K2727" t="b">
        <v>0</v>
      </c>
      <c r="L2727">
        <v>2</v>
      </c>
      <c r="M2727" t="b">
        <v>0</v>
      </c>
      <c r="N2727" t="s">
        <v>8265</v>
      </c>
      <c r="O2727">
        <f t="shared" si="172"/>
        <v>0</v>
      </c>
      <c r="P2727">
        <f t="shared" si="169"/>
        <v>15</v>
      </c>
      <c r="Q2727" s="10" t="s">
        <v>8321</v>
      </c>
      <c r="R2727" t="s">
        <v>8337</v>
      </c>
      <c r="S2727" s="14">
        <f t="shared" si="170"/>
        <v>41875.077546296299</v>
      </c>
      <c r="T2727" s="14">
        <f t="shared" si="171"/>
        <v>41905.077546296299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72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72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72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72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72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72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72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72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72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72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72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72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72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72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72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2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72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2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2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2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2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2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2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72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72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72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72"/>
        <v>136</v>
      </c>
      <c r="P2754">
        <f t="shared" ref="P2754:P2817" si="173">IFERROR(ROUND(E2754/L2754,2), 0)</f>
        <v>15.15</v>
      </c>
      <c r="Q2754" s="10" t="s">
        <v>8323</v>
      </c>
      <c r="R2754" t="s">
        <v>8326</v>
      </c>
      <c r="S2754" s="14">
        <f t="shared" ref="S2754:S2817" si="174">(((J2754/60)/60)/24)+DATE(1970,1,1)</f>
        <v>42461.689745370371</v>
      </c>
      <c r="T2754" s="14">
        <f t="shared" ref="T2754:T2817" si="175">(((I2754/60)/60)/24)+DATE(1970,1,1)</f>
        <v>42521.689745370371</v>
      </c>
    </row>
    <row r="2755" spans="1:20" ht="48" hidden="1" x14ac:dyDescent="0.2">
      <c r="A2755">
        <v>120</v>
      </c>
      <c r="B2755" s="3" t="s">
        <v>122</v>
      </c>
      <c r="C2755" s="3" t="s">
        <v>4231</v>
      </c>
      <c r="D2755" s="6">
        <v>70000</v>
      </c>
      <c r="E2755" s="8">
        <v>10</v>
      </c>
      <c r="F2755" t="s">
        <v>8219</v>
      </c>
      <c r="G2755" t="s">
        <v>8230</v>
      </c>
      <c r="H2755" t="s">
        <v>8251</v>
      </c>
      <c r="I2755">
        <v>1475457107</v>
      </c>
      <c r="J2755">
        <v>1472865107</v>
      </c>
      <c r="K2755" t="b">
        <v>0</v>
      </c>
      <c r="L2755">
        <v>1</v>
      </c>
      <c r="M2755" t="b">
        <v>0</v>
      </c>
      <c r="N2755" t="s">
        <v>8265</v>
      </c>
      <c r="O2755">
        <f t="shared" ref="O2755:O2818" si="176">ROUND(E2755/D2755*100,0)</f>
        <v>0</v>
      </c>
      <c r="P2755">
        <f t="shared" si="173"/>
        <v>10</v>
      </c>
      <c r="Q2755" s="10" t="s">
        <v>8321</v>
      </c>
      <c r="R2755" t="s">
        <v>8337</v>
      </c>
      <c r="S2755" s="14">
        <f t="shared" si="174"/>
        <v>42616.049849537041</v>
      </c>
      <c r="T2755" s="14">
        <f t="shared" si="175"/>
        <v>42646.049849537041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6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8" hidden="1" x14ac:dyDescent="0.2">
      <c r="A2757">
        <v>142</v>
      </c>
      <c r="B2757" s="3" t="s">
        <v>144</v>
      </c>
      <c r="C2757" s="3" t="s">
        <v>4252</v>
      </c>
      <c r="D2757" s="6">
        <v>3000</v>
      </c>
      <c r="E2757" s="8">
        <v>10</v>
      </c>
      <c r="F2757" t="s">
        <v>8219</v>
      </c>
      <c r="G2757" t="s">
        <v>8223</v>
      </c>
      <c r="H2757" t="s">
        <v>8245</v>
      </c>
      <c r="I2757">
        <v>1416176778</v>
      </c>
      <c r="J2757">
        <v>1414358778</v>
      </c>
      <c r="K2757" t="b">
        <v>0</v>
      </c>
      <c r="L2757">
        <v>1</v>
      </c>
      <c r="M2757" t="b">
        <v>0</v>
      </c>
      <c r="N2757" t="s">
        <v>8265</v>
      </c>
      <c r="O2757">
        <f t="shared" si="176"/>
        <v>0</v>
      </c>
      <c r="P2757">
        <f t="shared" si="173"/>
        <v>10</v>
      </c>
      <c r="Q2757" s="10" t="s">
        <v>8321</v>
      </c>
      <c r="R2757" t="s">
        <v>8337</v>
      </c>
      <c r="S2757" s="14">
        <f t="shared" si="174"/>
        <v>41938.893263888887</v>
      </c>
      <c r="T2757" s="14">
        <f t="shared" si="175"/>
        <v>41959.934930555552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6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6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6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6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6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6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6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6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6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6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6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6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6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6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6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6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6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6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6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6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6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6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6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6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6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6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32" x14ac:dyDescent="0.2">
      <c r="A2784">
        <v>3470</v>
      </c>
      <c r="B2784" s="3" t="s">
        <v>3469</v>
      </c>
      <c r="C2784" s="3" t="s">
        <v>7580</v>
      </c>
      <c r="D2784" s="6">
        <v>250</v>
      </c>
      <c r="E2784" s="8">
        <v>375</v>
      </c>
      <c r="F2784" t="s">
        <v>8218</v>
      </c>
      <c r="G2784" t="s">
        <v>8223</v>
      </c>
      <c r="H2784" t="s">
        <v>8245</v>
      </c>
      <c r="I2784">
        <v>1468618680</v>
      </c>
      <c r="J2784">
        <v>1465345902</v>
      </c>
      <c r="K2784" t="b">
        <v>0</v>
      </c>
      <c r="L2784">
        <v>9</v>
      </c>
      <c r="M2784" t="b">
        <v>1</v>
      </c>
      <c r="N2784" t="s">
        <v>8269</v>
      </c>
      <c r="O2784">
        <f t="shared" si="176"/>
        <v>150</v>
      </c>
      <c r="P2784">
        <f t="shared" si="173"/>
        <v>41.67</v>
      </c>
      <c r="Q2784" s="10" t="s">
        <v>8323</v>
      </c>
      <c r="R2784" t="s">
        <v>8326</v>
      </c>
      <c r="S2784" s="14">
        <f t="shared" si="174"/>
        <v>42529.022013888884</v>
      </c>
      <c r="T2784" s="14">
        <f t="shared" si="175"/>
        <v>42566.901388888888</v>
      </c>
    </row>
    <row r="2785" spans="1:20" ht="32" x14ac:dyDescent="0.2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176"/>
        <v>4</v>
      </c>
      <c r="P2785">
        <f t="shared" si="173"/>
        <v>93.75</v>
      </c>
      <c r="Q2785" s="10" t="s">
        <v>8323</v>
      </c>
      <c r="R2785" t="s">
        <v>8326</v>
      </c>
      <c r="S2785" s="14">
        <f t="shared" si="174"/>
        <v>42808.640231481477</v>
      </c>
      <c r="T2785" s="14">
        <f t="shared" si="175"/>
        <v>42839.207638888889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6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6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6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6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6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6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6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6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8" hidden="1" x14ac:dyDescent="0.2">
      <c r="A2794">
        <v>159</v>
      </c>
      <c r="B2794" s="3" t="s">
        <v>161</v>
      </c>
      <c r="C2794" s="3" t="s">
        <v>4269</v>
      </c>
      <c r="D2794" s="6">
        <v>500000</v>
      </c>
      <c r="E2794" s="8">
        <v>10</v>
      </c>
      <c r="F2794" t="s">
        <v>8219</v>
      </c>
      <c r="G2794" t="s">
        <v>8223</v>
      </c>
      <c r="H2794" t="s">
        <v>8245</v>
      </c>
      <c r="I2794">
        <v>1467541545</v>
      </c>
      <c r="J2794">
        <v>1464085545</v>
      </c>
      <c r="K2794" t="b">
        <v>0</v>
      </c>
      <c r="L2794">
        <v>1</v>
      </c>
      <c r="M2794" t="b">
        <v>0</v>
      </c>
      <c r="N2794" t="s">
        <v>8265</v>
      </c>
      <c r="O2794">
        <f t="shared" si="176"/>
        <v>0</v>
      </c>
      <c r="P2794">
        <f t="shared" si="173"/>
        <v>10</v>
      </c>
      <c r="Q2794" s="10" t="s">
        <v>8321</v>
      </c>
      <c r="R2794" t="s">
        <v>8337</v>
      </c>
      <c r="S2794" s="14">
        <f t="shared" si="174"/>
        <v>42514.434548611112</v>
      </c>
      <c r="T2794" s="14">
        <f t="shared" si="175"/>
        <v>42554.434548611112</v>
      </c>
    </row>
    <row r="2795" spans="1:20" ht="48" hidden="1" x14ac:dyDescent="0.2">
      <c r="A2795">
        <v>157</v>
      </c>
      <c r="B2795" s="3" t="s">
        <v>159</v>
      </c>
      <c r="C2795" s="3" t="s">
        <v>4267</v>
      </c>
      <c r="D2795" s="6">
        <v>2995</v>
      </c>
      <c r="E2795" s="8">
        <v>8</v>
      </c>
      <c r="F2795" t="s">
        <v>8219</v>
      </c>
      <c r="G2795" t="s">
        <v>8223</v>
      </c>
      <c r="H2795" t="s">
        <v>8245</v>
      </c>
      <c r="I2795">
        <v>1456523572</v>
      </c>
      <c r="J2795">
        <v>1453931572</v>
      </c>
      <c r="K2795" t="b">
        <v>0</v>
      </c>
      <c r="L2795">
        <v>2</v>
      </c>
      <c r="M2795" t="b">
        <v>0</v>
      </c>
      <c r="N2795" t="s">
        <v>8265</v>
      </c>
      <c r="O2795">
        <f t="shared" si="176"/>
        <v>0</v>
      </c>
      <c r="P2795">
        <f t="shared" si="173"/>
        <v>4</v>
      </c>
      <c r="Q2795" s="10" t="s">
        <v>8321</v>
      </c>
      <c r="R2795" t="s">
        <v>8337</v>
      </c>
      <c r="S2795" s="14">
        <f t="shared" si="174"/>
        <v>42396.911712962959</v>
      </c>
      <c r="T2795" s="14">
        <f t="shared" si="175"/>
        <v>42426.911712962959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6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6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6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6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6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48" hidden="1" x14ac:dyDescent="0.2">
      <c r="A2801">
        <v>121</v>
      </c>
      <c r="B2801" s="3" t="s">
        <v>123</v>
      </c>
      <c r="C2801" s="3" t="s">
        <v>4232</v>
      </c>
      <c r="D2801" s="6">
        <v>3000</v>
      </c>
      <c r="E2801" s="8">
        <v>1</v>
      </c>
      <c r="F2801" t="s">
        <v>8219</v>
      </c>
      <c r="G2801" t="s">
        <v>8223</v>
      </c>
      <c r="H2801" t="s">
        <v>8245</v>
      </c>
      <c r="I2801">
        <v>1429352160</v>
      </c>
      <c r="J2801">
        <v>1427993710</v>
      </c>
      <c r="K2801" t="b">
        <v>0</v>
      </c>
      <c r="L2801">
        <v>1</v>
      </c>
      <c r="M2801" t="b">
        <v>0</v>
      </c>
      <c r="N2801" t="s">
        <v>8265</v>
      </c>
      <c r="O2801">
        <f t="shared" si="176"/>
        <v>0</v>
      </c>
      <c r="P2801">
        <f t="shared" si="173"/>
        <v>1</v>
      </c>
      <c r="Q2801" s="10" t="s">
        <v>8321</v>
      </c>
      <c r="R2801" t="s">
        <v>8337</v>
      </c>
      <c r="S2801" s="14">
        <f t="shared" si="174"/>
        <v>42096.704976851848</v>
      </c>
      <c r="T2801" s="14">
        <f t="shared" si="175"/>
        <v>42112.427777777775</v>
      </c>
    </row>
    <row r="2802" spans="1:20" ht="32" hidden="1" x14ac:dyDescent="0.2">
      <c r="A2802">
        <v>122</v>
      </c>
      <c r="B2802" s="3" t="s">
        <v>124</v>
      </c>
      <c r="C2802" s="3" t="s">
        <v>4233</v>
      </c>
      <c r="D2802" s="6">
        <v>100000000</v>
      </c>
      <c r="E2802" s="8">
        <v>0</v>
      </c>
      <c r="F2802" t="s">
        <v>8219</v>
      </c>
      <c r="G2802" t="s">
        <v>8223</v>
      </c>
      <c r="H2802" t="s">
        <v>8245</v>
      </c>
      <c r="I2802">
        <v>1476094907</v>
      </c>
      <c r="J2802">
        <v>1470910907</v>
      </c>
      <c r="K2802" t="b">
        <v>0</v>
      </c>
      <c r="L2802">
        <v>0</v>
      </c>
      <c r="M2802" t="b">
        <v>0</v>
      </c>
      <c r="N2802" t="s">
        <v>8265</v>
      </c>
      <c r="O2802">
        <f t="shared" si="176"/>
        <v>0</v>
      </c>
      <c r="P2802">
        <f t="shared" si="173"/>
        <v>0</v>
      </c>
      <c r="Q2802" s="10" t="s">
        <v>8321</v>
      </c>
      <c r="R2802" t="s">
        <v>8337</v>
      </c>
      <c r="S2802" s="14">
        <f t="shared" si="174"/>
        <v>42593.431793981479</v>
      </c>
      <c r="T2802" s="14">
        <f t="shared" si="175"/>
        <v>42653.431793981479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6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6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6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6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6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48" hidden="1" x14ac:dyDescent="0.2">
      <c r="A2808">
        <v>124</v>
      </c>
      <c r="B2808" s="3" t="s">
        <v>126</v>
      </c>
      <c r="C2808" s="3" t="s">
        <v>4235</v>
      </c>
      <c r="D2808" s="6">
        <v>4000</v>
      </c>
      <c r="E2808" s="8">
        <v>0</v>
      </c>
      <c r="F2808" t="s">
        <v>8219</v>
      </c>
      <c r="G2808" t="s">
        <v>8223</v>
      </c>
      <c r="H2808" t="s">
        <v>8245</v>
      </c>
      <c r="I2808">
        <v>1431728242</v>
      </c>
      <c r="J2808">
        <v>1429568242</v>
      </c>
      <c r="K2808" t="b">
        <v>0</v>
      </c>
      <c r="L2808">
        <v>0</v>
      </c>
      <c r="M2808" t="b">
        <v>0</v>
      </c>
      <c r="N2808" t="s">
        <v>8265</v>
      </c>
      <c r="O2808">
        <f t="shared" si="176"/>
        <v>0</v>
      </c>
      <c r="P2808">
        <f t="shared" si="173"/>
        <v>0</v>
      </c>
      <c r="Q2808" s="10" t="s">
        <v>8321</v>
      </c>
      <c r="R2808" t="s">
        <v>8337</v>
      </c>
      <c r="S2808" s="14">
        <f t="shared" si="174"/>
        <v>42114.928726851853</v>
      </c>
      <c r="T2808" s="14">
        <f t="shared" si="175"/>
        <v>42139.928726851853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6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48" hidden="1" x14ac:dyDescent="0.2">
      <c r="A2810">
        <v>129</v>
      </c>
      <c r="B2810" s="3" t="s">
        <v>131</v>
      </c>
      <c r="C2810" s="3" t="s">
        <v>4240</v>
      </c>
      <c r="D2810" s="6">
        <v>20000</v>
      </c>
      <c r="E2810" s="8">
        <v>0</v>
      </c>
      <c r="F2810" t="s">
        <v>8219</v>
      </c>
      <c r="G2810" t="s">
        <v>8223</v>
      </c>
      <c r="H2810" t="s">
        <v>8245</v>
      </c>
      <c r="I2810">
        <v>1414708183</v>
      </c>
      <c r="J2810">
        <v>1409524183</v>
      </c>
      <c r="K2810" t="b">
        <v>0</v>
      </c>
      <c r="L2810">
        <v>0</v>
      </c>
      <c r="M2810" t="b">
        <v>0</v>
      </c>
      <c r="N2810" t="s">
        <v>8265</v>
      </c>
      <c r="O2810">
        <f t="shared" si="176"/>
        <v>0</v>
      </c>
      <c r="P2810">
        <f t="shared" si="173"/>
        <v>0</v>
      </c>
      <c r="Q2810" s="10" t="s">
        <v>8321</v>
      </c>
      <c r="R2810" t="s">
        <v>8337</v>
      </c>
      <c r="S2810" s="14">
        <f t="shared" si="174"/>
        <v>41882.937303240738</v>
      </c>
      <c r="T2810" s="14">
        <f t="shared" si="175"/>
        <v>41942.937303240738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6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6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6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6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6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6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6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8" hidden="1" x14ac:dyDescent="0.2">
      <c r="A2818">
        <v>130</v>
      </c>
      <c r="B2818" s="3" t="s">
        <v>132</v>
      </c>
      <c r="C2818" s="3" t="s">
        <v>4241</v>
      </c>
      <c r="D2818" s="6">
        <v>600</v>
      </c>
      <c r="E2818" s="8">
        <v>0</v>
      </c>
      <c r="F2818" t="s">
        <v>8219</v>
      </c>
      <c r="G2818" t="s">
        <v>8224</v>
      </c>
      <c r="H2818" t="s">
        <v>8246</v>
      </c>
      <c r="I2818">
        <v>1402949760</v>
      </c>
      <c r="J2818">
        <v>1400536692</v>
      </c>
      <c r="K2818" t="b">
        <v>0</v>
      </c>
      <c r="L2818">
        <v>0</v>
      </c>
      <c r="M2818" t="b">
        <v>0</v>
      </c>
      <c r="N2818" t="s">
        <v>8265</v>
      </c>
      <c r="O2818">
        <f t="shared" si="176"/>
        <v>0</v>
      </c>
      <c r="P2818">
        <f t="shared" ref="P2818:P2881" si="177">IFERROR(ROUND(E2818/L2818,2), 0)</f>
        <v>0</v>
      </c>
      <c r="Q2818" s="10" t="s">
        <v>8321</v>
      </c>
      <c r="R2818" t="s">
        <v>8337</v>
      </c>
      <c r="S2818" s="14">
        <f t="shared" ref="S2818:S2881" si="178">(((J2818/60)/60)/24)+DATE(1970,1,1)</f>
        <v>41778.915416666663</v>
      </c>
      <c r="T2818" s="14">
        <f t="shared" ref="T2818:T2881" si="179">(((I2818/60)/60)/24)+DATE(1970,1,1)</f>
        <v>41806.844444444447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80">ROUND(E2819/D2819*100,0)</f>
        <v>4</v>
      </c>
      <c r="P2819">
        <f t="shared" si="177"/>
        <v>108.33</v>
      </c>
      <c r="Q2819" s="10" t="s">
        <v>8321</v>
      </c>
      <c r="R2819" t="s">
        <v>8325</v>
      </c>
      <c r="S2819" s="14">
        <f t="shared" si="178"/>
        <v>42052.83530092593</v>
      </c>
      <c r="T2819" s="14">
        <f t="shared" si="179"/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80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0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0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0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0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0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0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0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0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0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0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0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0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0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0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0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0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0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0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0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0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16" hidden="1" x14ac:dyDescent="0.2">
      <c r="A2841">
        <v>131</v>
      </c>
      <c r="B2841" s="3" t="s">
        <v>133</v>
      </c>
      <c r="C2841" s="3" t="s">
        <v>4242</v>
      </c>
      <c r="D2841" s="6">
        <v>1200</v>
      </c>
      <c r="E2841" s="8">
        <v>0</v>
      </c>
      <c r="F2841" t="s">
        <v>8219</v>
      </c>
      <c r="G2841" t="s">
        <v>8223</v>
      </c>
      <c r="H2841" t="s">
        <v>8245</v>
      </c>
      <c r="I2841">
        <v>1467763200</v>
      </c>
      <c r="J2841">
        <v>1466453161</v>
      </c>
      <c r="K2841" t="b">
        <v>0</v>
      </c>
      <c r="L2841">
        <v>0</v>
      </c>
      <c r="M2841" t="b">
        <v>0</v>
      </c>
      <c r="N2841" t="s">
        <v>8265</v>
      </c>
      <c r="O2841">
        <f t="shared" si="180"/>
        <v>0</v>
      </c>
      <c r="P2841">
        <f t="shared" si="177"/>
        <v>0</v>
      </c>
      <c r="Q2841" s="10" t="s">
        <v>8321</v>
      </c>
      <c r="R2841" t="s">
        <v>8337</v>
      </c>
      <c r="S2841" s="14">
        <f t="shared" si="178"/>
        <v>42541.837511574078</v>
      </c>
      <c r="T2841" s="14">
        <f t="shared" si="179"/>
        <v>42557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0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0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0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0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32" hidden="1" x14ac:dyDescent="0.2">
      <c r="A2846">
        <v>133</v>
      </c>
      <c r="B2846" s="3" t="s">
        <v>135</v>
      </c>
      <c r="C2846" s="3" t="s">
        <v>4244</v>
      </c>
      <c r="D2846" s="6">
        <v>71764</v>
      </c>
      <c r="E2846" s="8">
        <v>0</v>
      </c>
      <c r="F2846" t="s">
        <v>8219</v>
      </c>
      <c r="G2846" t="s">
        <v>8223</v>
      </c>
      <c r="H2846" t="s">
        <v>8245</v>
      </c>
      <c r="I2846">
        <v>1464715860</v>
      </c>
      <c r="J2846">
        <v>1462130584</v>
      </c>
      <c r="K2846" t="b">
        <v>0</v>
      </c>
      <c r="L2846">
        <v>0</v>
      </c>
      <c r="M2846" t="b">
        <v>0</v>
      </c>
      <c r="N2846" t="s">
        <v>8265</v>
      </c>
      <c r="O2846">
        <f t="shared" si="180"/>
        <v>0</v>
      </c>
      <c r="P2846">
        <f t="shared" si="177"/>
        <v>0</v>
      </c>
      <c r="Q2846" s="10" t="s">
        <v>8321</v>
      </c>
      <c r="R2846" t="s">
        <v>8337</v>
      </c>
      <c r="S2846" s="14">
        <f t="shared" si="178"/>
        <v>42491.80768518518</v>
      </c>
      <c r="T2846" s="14">
        <f t="shared" si="179"/>
        <v>42521.729861111111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0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0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0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0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0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0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0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0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0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0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0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0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0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0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0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0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0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0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0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0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0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32" hidden="1" x14ac:dyDescent="0.2">
      <c r="A2868">
        <v>134</v>
      </c>
      <c r="B2868" s="3" t="s">
        <v>136</v>
      </c>
      <c r="C2868" s="3" t="s">
        <v>4245</v>
      </c>
      <c r="D2868" s="6">
        <v>5000</v>
      </c>
      <c r="E2868" s="8">
        <v>0</v>
      </c>
      <c r="F2868" t="s">
        <v>8219</v>
      </c>
      <c r="G2868" t="s">
        <v>8223</v>
      </c>
      <c r="H2868" t="s">
        <v>8245</v>
      </c>
      <c r="I2868">
        <v>1441386000</v>
      </c>
      <c r="J2868">
        <v>1438811418</v>
      </c>
      <c r="K2868" t="b">
        <v>0</v>
      </c>
      <c r="L2868">
        <v>0</v>
      </c>
      <c r="M2868" t="b">
        <v>0</v>
      </c>
      <c r="N2868" t="s">
        <v>8265</v>
      </c>
      <c r="O2868">
        <f t="shared" si="180"/>
        <v>0</v>
      </c>
      <c r="P2868">
        <f t="shared" si="177"/>
        <v>0</v>
      </c>
      <c r="Q2868" s="10" t="s">
        <v>8321</v>
      </c>
      <c r="R2868" t="s">
        <v>8337</v>
      </c>
      <c r="S2868" s="14">
        <f t="shared" si="178"/>
        <v>42221.909930555557</v>
      </c>
      <c r="T2868" s="14">
        <f t="shared" si="179"/>
        <v>42251.708333333328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0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0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0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8" hidden="1" x14ac:dyDescent="0.2">
      <c r="A2872">
        <v>136</v>
      </c>
      <c r="B2872" s="3" t="s">
        <v>138</v>
      </c>
      <c r="C2872" s="3" t="s">
        <v>4232</v>
      </c>
      <c r="D2872" s="6">
        <v>3000</v>
      </c>
      <c r="E2872" s="8">
        <v>0</v>
      </c>
      <c r="F2872" t="s">
        <v>8219</v>
      </c>
      <c r="G2872" t="s">
        <v>8223</v>
      </c>
      <c r="H2872" t="s">
        <v>8245</v>
      </c>
      <c r="I2872">
        <v>1431771360</v>
      </c>
      <c r="J2872">
        <v>1427968234</v>
      </c>
      <c r="K2872" t="b">
        <v>0</v>
      </c>
      <c r="L2872">
        <v>0</v>
      </c>
      <c r="M2872" t="b">
        <v>0</v>
      </c>
      <c r="N2872" t="s">
        <v>8265</v>
      </c>
      <c r="O2872">
        <f t="shared" si="180"/>
        <v>0</v>
      </c>
      <c r="P2872">
        <f t="shared" si="177"/>
        <v>0</v>
      </c>
      <c r="Q2872" s="10" t="s">
        <v>8321</v>
      </c>
      <c r="R2872" t="s">
        <v>8337</v>
      </c>
      <c r="S2872" s="14">
        <f t="shared" si="178"/>
        <v>42096.410115740742</v>
      </c>
      <c r="T2872" s="14">
        <f t="shared" si="179"/>
        <v>42140.427777777775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0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0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0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0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0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0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0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0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48" hidden="1" x14ac:dyDescent="0.2">
      <c r="A2881">
        <v>137</v>
      </c>
      <c r="B2881" s="3" t="s">
        <v>139</v>
      </c>
      <c r="C2881" s="3" t="s">
        <v>4247</v>
      </c>
      <c r="D2881" s="6">
        <v>55000</v>
      </c>
      <c r="E2881" s="8">
        <v>0</v>
      </c>
      <c r="F2881" t="s">
        <v>8219</v>
      </c>
      <c r="G2881" t="s">
        <v>8231</v>
      </c>
      <c r="H2881" t="s">
        <v>8252</v>
      </c>
      <c r="I2881">
        <v>1444657593</v>
      </c>
      <c r="J2881">
        <v>1440337593</v>
      </c>
      <c r="K2881" t="b">
        <v>0</v>
      </c>
      <c r="L2881">
        <v>0</v>
      </c>
      <c r="M2881" t="b">
        <v>0</v>
      </c>
      <c r="N2881" t="s">
        <v>8265</v>
      </c>
      <c r="O2881">
        <f t="shared" si="180"/>
        <v>0</v>
      </c>
      <c r="P2881">
        <f t="shared" si="177"/>
        <v>0</v>
      </c>
      <c r="Q2881" s="10" t="s">
        <v>8321</v>
      </c>
      <c r="R2881" t="s">
        <v>8337</v>
      </c>
      <c r="S2881" s="14">
        <f t="shared" si="178"/>
        <v>42239.573993055557</v>
      </c>
      <c r="T2881" s="14">
        <f t="shared" si="179"/>
        <v>42289.573993055557</v>
      </c>
    </row>
    <row r="2882" spans="1:20" ht="48" x14ac:dyDescent="0.2">
      <c r="A2882">
        <v>3824</v>
      </c>
      <c r="B2882" s="3" t="s">
        <v>3821</v>
      </c>
      <c r="C2882" s="3" t="s">
        <v>7933</v>
      </c>
      <c r="D2882" s="6">
        <v>250</v>
      </c>
      <c r="E2882" s="8">
        <v>270</v>
      </c>
      <c r="F2882" t="s">
        <v>8218</v>
      </c>
      <c r="G2882" t="s">
        <v>8224</v>
      </c>
      <c r="H2882" t="s">
        <v>8246</v>
      </c>
      <c r="I2882">
        <v>1470058860</v>
      </c>
      <c r="J2882">
        <v>1469026903</v>
      </c>
      <c r="K2882" t="b">
        <v>0</v>
      </c>
      <c r="L2882">
        <v>7</v>
      </c>
      <c r="M2882" t="b">
        <v>1</v>
      </c>
      <c r="N2882" t="s">
        <v>8269</v>
      </c>
      <c r="O2882">
        <f t="shared" si="180"/>
        <v>108</v>
      </c>
      <c r="P2882">
        <f t="shared" ref="P2882:P2945" si="181">IFERROR(ROUND(E2882/L2882,2), 0)</f>
        <v>38.57</v>
      </c>
      <c r="Q2882" s="10" t="s">
        <v>8323</v>
      </c>
      <c r="R2882" t="s">
        <v>8326</v>
      </c>
      <c r="S2882" s="14">
        <f t="shared" ref="S2882:S2945" si="182">(((J2882/60)/60)/24)+DATE(1970,1,1)</f>
        <v>42571.626192129625</v>
      </c>
      <c r="T2882" s="14">
        <f t="shared" ref="T2882:T2945" si="183">(((I2882/60)/60)/24)+DATE(1970,1,1)</f>
        <v>42583.570138888885</v>
      </c>
    </row>
    <row r="2883" spans="1:20" ht="32" x14ac:dyDescent="0.2">
      <c r="A2883">
        <v>3738</v>
      </c>
      <c r="B2883" s="3" t="s">
        <v>3735</v>
      </c>
      <c r="C2883" s="3" t="s">
        <v>7848</v>
      </c>
      <c r="D2883" s="6">
        <v>1500</v>
      </c>
      <c r="E2883" s="8">
        <v>270</v>
      </c>
      <c r="F2883" t="s">
        <v>8220</v>
      </c>
      <c r="G2883" t="s">
        <v>8224</v>
      </c>
      <c r="H2883" t="s">
        <v>8246</v>
      </c>
      <c r="I2883">
        <v>1405461600</v>
      </c>
      <c r="J2883">
        <v>1403562705</v>
      </c>
      <c r="K2883" t="b">
        <v>0</v>
      </c>
      <c r="L2883">
        <v>6</v>
      </c>
      <c r="M2883" t="b">
        <v>0</v>
      </c>
      <c r="N2883" t="s">
        <v>8269</v>
      </c>
      <c r="O2883">
        <f t="shared" ref="O2883:O2946" si="184">ROUND(E2883/D2883*100,0)</f>
        <v>18</v>
      </c>
      <c r="P2883">
        <f t="shared" si="181"/>
        <v>45</v>
      </c>
      <c r="Q2883" s="10" t="s">
        <v>8323</v>
      </c>
      <c r="R2883" t="s">
        <v>8326</v>
      </c>
      <c r="S2883" s="14">
        <f t="shared" si="182"/>
        <v>41813.938715277778</v>
      </c>
      <c r="T2883" s="14">
        <f t="shared" si="183"/>
        <v>41835.916666666664</v>
      </c>
    </row>
    <row r="2884" spans="1:20" ht="48" hidden="1" x14ac:dyDescent="0.2">
      <c r="A2884">
        <v>140</v>
      </c>
      <c r="B2884" s="3" t="s">
        <v>142</v>
      </c>
      <c r="C2884" s="3" t="s">
        <v>4250</v>
      </c>
      <c r="D2884" s="6">
        <v>200000</v>
      </c>
      <c r="E2884" s="8">
        <v>0</v>
      </c>
      <c r="F2884" t="s">
        <v>8219</v>
      </c>
      <c r="G2884" t="s">
        <v>8223</v>
      </c>
      <c r="H2884" t="s">
        <v>8245</v>
      </c>
      <c r="I2884">
        <v>1426823132</v>
      </c>
      <c r="J2884">
        <v>1424234732</v>
      </c>
      <c r="K2884" t="b">
        <v>0</v>
      </c>
      <c r="L2884">
        <v>0</v>
      </c>
      <c r="M2884" t="b">
        <v>0</v>
      </c>
      <c r="N2884" t="s">
        <v>8265</v>
      </c>
      <c r="O2884">
        <f t="shared" si="184"/>
        <v>0</v>
      </c>
      <c r="P2884">
        <f t="shared" si="181"/>
        <v>0</v>
      </c>
      <c r="Q2884" s="10" t="s">
        <v>8321</v>
      </c>
      <c r="R2884" t="s">
        <v>8337</v>
      </c>
      <c r="S2884" s="14">
        <f t="shared" si="182"/>
        <v>42053.198287037041</v>
      </c>
      <c r="T2884" s="14">
        <f t="shared" si="183"/>
        <v>42083.15662037037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4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4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4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48" hidden="1" x14ac:dyDescent="0.2">
      <c r="A2888">
        <v>143</v>
      </c>
      <c r="B2888" s="3" t="s">
        <v>145</v>
      </c>
      <c r="C2888" s="3" t="s">
        <v>4253</v>
      </c>
      <c r="D2888" s="6">
        <v>5500</v>
      </c>
      <c r="E2888" s="8">
        <v>0</v>
      </c>
      <c r="F2888" t="s">
        <v>8219</v>
      </c>
      <c r="G2888" t="s">
        <v>8225</v>
      </c>
      <c r="H2888" t="s">
        <v>8247</v>
      </c>
      <c r="I2888">
        <v>1472882100</v>
      </c>
      <c r="J2888">
        <v>1467941542</v>
      </c>
      <c r="K2888" t="b">
        <v>0</v>
      </c>
      <c r="L2888">
        <v>0</v>
      </c>
      <c r="M2888" t="b">
        <v>0</v>
      </c>
      <c r="N2888" t="s">
        <v>8265</v>
      </c>
      <c r="O2888">
        <f t="shared" si="184"/>
        <v>0</v>
      </c>
      <c r="P2888">
        <f t="shared" si="181"/>
        <v>0</v>
      </c>
      <c r="Q2888" s="10" t="s">
        <v>8321</v>
      </c>
      <c r="R2888" t="s">
        <v>8337</v>
      </c>
      <c r="S2888" s="14">
        <f t="shared" si="182"/>
        <v>42559.064143518524</v>
      </c>
      <c r="T2888" s="14">
        <f t="shared" si="183"/>
        <v>42616.246527777781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4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4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4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4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4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4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4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4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4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4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4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4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4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4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4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4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4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4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4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32" hidden="1" x14ac:dyDescent="0.2">
      <c r="A2908">
        <v>147</v>
      </c>
      <c r="B2908" s="3" t="s">
        <v>149</v>
      </c>
      <c r="C2908" s="3" t="s">
        <v>4257</v>
      </c>
      <c r="D2908" s="6">
        <v>7000</v>
      </c>
      <c r="E2908" s="8">
        <v>0</v>
      </c>
      <c r="F2908" t="s">
        <v>8219</v>
      </c>
      <c r="G2908" t="s">
        <v>8224</v>
      </c>
      <c r="H2908" t="s">
        <v>8246</v>
      </c>
      <c r="I2908">
        <v>1420741080</v>
      </c>
      <c r="J2908">
        <v>1417026340</v>
      </c>
      <c r="K2908" t="b">
        <v>0</v>
      </c>
      <c r="L2908">
        <v>0</v>
      </c>
      <c r="M2908" t="b">
        <v>0</v>
      </c>
      <c r="N2908" t="s">
        <v>8265</v>
      </c>
      <c r="O2908">
        <f t="shared" si="184"/>
        <v>0</v>
      </c>
      <c r="P2908">
        <f t="shared" si="181"/>
        <v>0</v>
      </c>
      <c r="Q2908" s="10" t="s">
        <v>8321</v>
      </c>
      <c r="R2908" t="s">
        <v>8337</v>
      </c>
      <c r="S2908" s="14">
        <f t="shared" si="182"/>
        <v>41969.767824074079</v>
      </c>
      <c r="T2908" s="14">
        <f t="shared" si="183"/>
        <v>42012.762499999997</v>
      </c>
    </row>
    <row r="2909" spans="1:20" ht="48" hidden="1" x14ac:dyDescent="0.2">
      <c r="A2909">
        <v>158</v>
      </c>
      <c r="B2909" s="3" t="s">
        <v>160</v>
      </c>
      <c r="C2909" s="3" t="s">
        <v>4268</v>
      </c>
      <c r="D2909" s="6">
        <v>5000</v>
      </c>
      <c r="E2909" s="8">
        <v>0</v>
      </c>
      <c r="F2909" t="s">
        <v>8219</v>
      </c>
      <c r="G2909" t="s">
        <v>8223</v>
      </c>
      <c r="H2909" t="s">
        <v>8245</v>
      </c>
      <c r="I2909">
        <v>1413942628</v>
      </c>
      <c r="J2909">
        <v>1411350628</v>
      </c>
      <c r="K2909" t="b">
        <v>0</v>
      </c>
      <c r="L2909">
        <v>0</v>
      </c>
      <c r="M2909" t="b">
        <v>0</v>
      </c>
      <c r="N2909" t="s">
        <v>8265</v>
      </c>
      <c r="O2909">
        <f t="shared" si="184"/>
        <v>0</v>
      </c>
      <c r="P2909">
        <f t="shared" si="181"/>
        <v>0</v>
      </c>
      <c r="Q2909" s="10" t="s">
        <v>8321</v>
      </c>
      <c r="R2909" t="s">
        <v>8337</v>
      </c>
      <c r="S2909" s="14">
        <f t="shared" si="182"/>
        <v>41904.07671296296</v>
      </c>
      <c r="T2909" s="14">
        <f t="shared" si="183"/>
        <v>41934.07671296296</v>
      </c>
    </row>
    <row r="2910" spans="1:20" ht="48" hidden="1" x14ac:dyDescent="0.2">
      <c r="A2910">
        <v>2643</v>
      </c>
      <c r="B2910" s="3" t="s">
        <v>2643</v>
      </c>
      <c r="C2910" s="3" t="s">
        <v>6753</v>
      </c>
      <c r="D2910" s="6">
        <v>1000000</v>
      </c>
      <c r="E2910" s="8">
        <v>335597.31</v>
      </c>
      <c r="F2910" t="s">
        <v>8219</v>
      </c>
      <c r="G2910" t="s">
        <v>8223</v>
      </c>
      <c r="H2910" t="s">
        <v>8245</v>
      </c>
      <c r="I2910">
        <v>1482307140</v>
      </c>
      <c r="J2910">
        <v>1479218315</v>
      </c>
      <c r="K2910" t="b">
        <v>1</v>
      </c>
      <c r="L2910">
        <v>1501</v>
      </c>
      <c r="M2910" t="b">
        <v>0</v>
      </c>
      <c r="N2910" t="s">
        <v>8299</v>
      </c>
      <c r="O2910">
        <f t="shared" si="184"/>
        <v>34</v>
      </c>
      <c r="P2910">
        <f t="shared" si="181"/>
        <v>223.58</v>
      </c>
      <c r="Q2910" s="10" t="s">
        <v>8308</v>
      </c>
      <c r="R2910" t="s">
        <v>8315</v>
      </c>
      <c r="S2910" s="14">
        <f t="shared" si="182"/>
        <v>42689.582349537035</v>
      </c>
      <c r="T2910" s="14">
        <f t="shared" si="183"/>
        <v>42725.332638888889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4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4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4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4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4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4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4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4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48" hidden="1" x14ac:dyDescent="0.2">
      <c r="A2919">
        <v>2646</v>
      </c>
      <c r="B2919" s="3" t="s">
        <v>2646</v>
      </c>
      <c r="C2919" s="3" t="s">
        <v>6756</v>
      </c>
      <c r="D2919" s="6">
        <v>500000</v>
      </c>
      <c r="E2919" s="8">
        <v>42086.42</v>
      </c>
      <c r="F2919" t="s">
        <v>8219</v>
      </c>
      <c r="G2919" t="s">
        <v>8223</v>
      </c>
      <c r="H2919" t="s">
        <v>8245</v>
      </c>
      <c r="I2919">
        <v>1441783869</v>
      </c>
      <c r="J2919">
        <v>1439191869</v>
      </c>
      <c r="K2919" t="b">
        <v>1</v>
      </c>
      <c r="L2919">
        <v>535</v>
      </c>
      <c r="M2919" t="b">
        <v>0</v>
      </c>
      <c r="N2919" t="s">
        <v>8299</v>
      </c>
      <c r="O2919">
        <f t="shared" si="184"/>
        <v>8</v>
      </c>
      <c r="P2919">
        <f t="shared" si="181"/>
        <v>78.67</v>
      </c>
      <c r="Q2919" s="10" t="s">
        <v>8308</v>
      </c>
      <c r="R2919" t="s">
        <v>8315</v>
      </c>
      <c r="S2919" s="14">
        <f t="shared" si="182"/>
        <v>42226.313298611116</v>
      </c>
      <c r="T2919" s="14">
        <f t="shared" si="183"/>
        <v>42256.313298611116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4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4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32" hidden="1" x14ac:dyDescent="0.2">
      <c r="A2922">
        <v>2656</v>
      </c>
      <c r="B2922" s="3" t="s">
        <v>2656</v>
      </c>
      <c r="C2922" s="3" t="s">
        <v>6766</v>
      </c>
      <c r="D2922" s="6">
        <v>150000</v>
      </c>
      <c r="E2922" s="8">
        <v>17155</v>
      </c>
      <c r="F2922" t="s">
        <v>8219</v>
      </c>
      <c r="G2922" t="s">
        <v>8223</v>
      </c>
      <c r="H2922" t="s">
        <v>8245</v>
      </c>
      <c r="I2922">
        <v>1489345200</v>
      </c>
      <c r="J2922">
        <v>1485966688</v>
      </c>
      <c r="K2922" t="b">
        <v>0</v>
      </c>
      <c r="L2922">
        <v>152</v>
      </c>
      <c r="M2922" t="b">
        <v>0</v>
      </c>
      <c r="N2922" t="s">
        <v>8299</v>
      </c>
      <c r="O2922">
        <f t="shared" si="184"/>
        <v>11</v>
      </c>
      <c r="P2922">
        <f t="shared" si="181"/>
        <v>112.86</v>
      </c>
      <c r="Q2922" s="10" t="s">
        <v>8308</v>
      </c>
      <c r="R2922" t="s">
        <v>8315</v>
      </c>
      <c r="S2922" s="14">
        <f t="shared" si="182"/>
        <v>42767.688518518517</v>
      </c>
      <c r="T2922" s="14">
        <f t="shared" si="183"/>
        <v>42806.791666666672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4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4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4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4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4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8" hidden="1" x14ac:dyDescent="0.2">
      <c r="A2928">
        <v>2653</v>
      </c>
      <c r="B2928" s="3" t="s">
        <v>2653</v>
      </c>
      <c r="C2928" s="3" t="s">
        <v>6763</v>
      </c>
      <c r="D2928" s="6">
        <v>51000</v>
      </c>
      <c r="E2928" s="8">
        <v>5876</v>
      </c>
      <c r="F2928" t="s">
        <v>8219</v>
      </c>
      <c r="G2928" t="s">
        <v>8223</v>
      </c>
      <c r="H2928" t="s">
        <v>8245</v>
      </c>
      <c r="I2928">
        <v>1402632000</v>
      </c>
      <c r="J2928">
        <v>1399909127</v>
      </c>
      <c r="K2928" t="b">
        <v>0</v>
      </c>
      <c r="L2928">
        <v>70</v>
      </c>
      <c r="M2928" t="b">
        <v>0</v>
      </c>
      <c r="N2928" t="s">
        <v>8299</v>
      </c>
      <c r="O2928">
        <f t="shared" si="184"/>
        <v>12</v>
      </c>
      <c r="P2928">
        <f t="shared" si="181"/>
        <v>83.94</v>
      </c>
      <c r="Q2928" s="10" t="s">
        <v>8308</v>
      </c>
      <c r="R2928" t="s">
        <v>8315</v>
      </c>
      <c r="S2928" s="14">
        <f t="shared" si="182"/>
        <v>41771.651932870373</v>
      </c>
      <c r="T2928" s="14">
        <f t="shared" si="183"/>
        <v>41803.166666666664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4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4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4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4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4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4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4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4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4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48" x14ac:dyDescent="0.2">
      <c r="A2938">
        <v>3830</v>
      </c>
      <c r="B2938" s="3" t="s">
        <v>3827</v>
      </c>
      <c r="C2938" s="3" t="s">
        <v>7939</v>
      </c>
      <c r="D2938" s="6">
        <v>100</v>
      </c>
      <c r="E2938" s="8">
        <v>225</v>
      </c>
      <c r="F2938" t="s">
        <v>8218</v>
      </c>
      <c r="G2938" t="s">
        <v>8223</v>
      </c>
      <c r="H2938" t="s">
        <v>8245</v>
      </c>
      <c r="I2938">
        <v>1464371211</v>
      </c>
      <c r="J2938">
        <v>1463161611</v>
      </c>
      <c r="K2938" t="b">
        <v>0</v>
      </c>
      <c r="L2938">
        <v>3</v>
      </c>
      <c r="M2938" t="b">
        <v>1</v>
      </c>
      <c r="N2938" t="s">
        <v>8269</v>
      </c>
      <c r="O2938">
        <f t="shared" si="184"/>
        <v>225</v>
      </c>
      <c r="P2938">
        <f t="shared" si="181"/>
        <v>75</v>
      </c>
      <c r="Q2938" s="10" t="s">
        <v>8323</v>
      </c>
      <c r="R2938" t="s">
        <v>8326</v>
      </c>
      <c r="S2938" s="14">
        <f t="shared" si="182"/>
        <v>42503.740868055553</v>
      </c>
      <c r="T2938" s="14">
        <f t="shared" si="183"/>
        <v>42517.740868055553</v>
      </c>
    </row>
    <row r="2939" spans="1:20" ht="48" x14ac:dyDescent="0.2">
      <c r="A2939">
        <v>3134</v>
      </c>
      <c r="B2939" s="3" t="s">
        <v>3134</v>
      </c>
      <c r="C2939" s="3" t="s">
        <v>7244</v>
      </c>
      <c r="D2939" s="6">
        <v>1000</v>
      </c>
      <c r="E2939" s="8">
        <v>225</v>
      </c>
      <c r="F2939" t="s">
        <v>8221</v>
      </c>
      <c r="G2939" t="s">
        <v>8224</v>
      </c>
      <c r="H2939" t="s">
        <v>8246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t="s">
        <v>8269</v>
      </c>
      <c r="O2939">
        <f t="shared" si="184"/>
        <v>23</v>
      </c>
      <c r="P2939">
        <f t="shared" si="181"/>
        <v>18.75</v>
      </c>
      <c r="Q2939" s="10" t="s">
        <v>8323</v>
      </c>
      <c r="R2939" t="s">
        <v>8326</v>
      </c>
      <c r="S2939" s="14">
        <f t="shared" si="182"/>
        <v>42800.720127314817</v>
      </c>
      <c r="T2939" s="14">
        <f t="shared" si="183"/>
        <v>42821.678460648152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4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4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48" hidden="1" x14ac:dyDescent="0.2">
      <c r="A2942">
        <v>2657</v>
      </c>
      <c r="B2942" s="3" t="s">
        <v>2657</v>
      </c>
      <c r="C2942" s="3" t="s">
        <v>6767</v>
      </c>
      <c r="D2942" s="6">
        <v>30000</v>
      </c>
      <c r="E2942" s="8">
        <v>5621.38</v>
      </c>
      <c r="F2942" t="s">
        <v>8219</v>
      </c>
      <c r="G2942" t="s">
        <v>8223</v>
      </c>
      <c r="H2942" t="s">
        <v>8245</v>
      </c>
      <c r="I2942">
        <v>1470187800</v>
      </c>
      <c r="J2942">
        <v>1467325053</v>
      </c>
      <c r="K2942" t="b">
        <v>0</v>
      </c>
      <c r="L2942">
        <v>59</v>
      </c>
      <c r="M2942" t="b">
        <v>0</v>
      </c>
      <c r="N2942" t="s">
        <v>8299</v>
      </c>
      <c r="O2942">
        <f t="shared" si="184"/>
        <v>19</v>
      </c>
      <c r="P2942">
        <f t="shared" si="181"/>
        <v>95.28</v>
      </c>
      <c r="Q2942" s="10" t="s">
        <v>8308</v>
      </c>
      <c r="R2942" t="s">
        <v>8315</v>
      </c>
      <c r="S2942" s="14">
        <f t="shared" si="182"/>
        <v>42551.928854166668</v>
      </c>
      <c r="T2942" s="14">
        <f t="shared" si="183"/>
        <v>42585.0625</v>
      </c>
    </row>
    <row r="2943" spans="1:20" ht="48" hidden="1" x14ac:dyDescent="0.2">
      <c r="A2943">
        <v>2651</v>
      </c>
      <c r="B2943" s="3" t="s">
        <v>2651</v>
      </c>
      <c r="C2943" s="3" t="s">
        <v>6761</v>
      </c>
      <c r="D2943" s="6">
        <v>280000</v>
      </c>
      <c r="E2943" s="8">
        <v>5233</v>
      </c>
      <c r="F2943" t="s">
        <v>8219</v>
      </c>
      <c r="G2943" t="s">
        <v>8223</v>
      </c>
      <c r="H2943" t="s">
        <v>8245</v>
      </c>
      <c r="I2943">
        <v>1450380009</v>
      </c>
      <c r="J2943">
        <v>1447960809</v>
      </c>
      <c r="K2943" t="b">
        <v>0</v>
      </c>
      <c r="L2943">
        <v>17</v>
      </c>
      <c r="M2943" t="b">
        <v>0</v>
      </c>
      <c r="N2943" t="s">
        <v>8299</v>
      </c>
      <c r="O2943">
        <f t="shared" si="184"/>
        <v>2</v>
      </c>
      <c r="P2943">
        <f t="shared" si="181"/>
        <v>307.82</v>
      </c>
      <c r="Q2943" s="10" t="s">
        <v>8308</v>
      </c>
      <c r="R2943" t="s">
        <v>8315</v>
      </c>
      <c r="S2943" s="14">
        <f t="shared" si="182"/>
        <v>42327.805659722217</v>
      </c>
      <c r="T2943" s="14">
        <f t="shared" si="183"/>
        <v>42355.805659722217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4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4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4"/>
        <v>11</v>
      </c>
      <c r="P2946">
        <f t="shared" ref="P2946:P3009" si="185">IFERROR(ROUND(E2946/L2946,2), 0)</f>
        <v>72</v>
      </c>
      <c r="Q2946" s="10" t="s">
        <v>8323</v>
      </c>
      <c r="R2946" t="s">
        <v>8326</v>
      </c>
      <c r="S2946" s="14">
        <f t="shared" ref="S2946:S3009" si="186">(((J2946/60)/60)/24)+DATE(1970,1,1)</f>
        <v>41990.612546296295</v>
      </c>
      <c r="T2946" s="14">
        <f t="shared" ref="T2946:T3009" si="187">(((I2946/60)/60)/24)+DATE(1970,1,1)</f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8">ROUND(E2947/D2947*100,0)</f>
        <v>0</v>
      </c>
      <c r="P2947">
        <f t="shared" si="185"/>
        <v>71.67</v>
      </c>
      <c r="Q2947" s="10" t="s">
        <v>8321</v>
      </c>
      <c r="R2947" t="s">
        <v>8339</v>
      </c>
      <c r="S2947" s="14">
        <f t="shared" si="186"/>
        <v>40882.481666666667</v>
      </c>
      <c r="T2947" s="14">
        <f t="shared" si="187"/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8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8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8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8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16" hidden="1" x14ac:dyDescent="0.2">
      <c r="A2952">
        <v>2655</v>
      </c>
      <c r="B2952" s="3" t="s">
        <v>2655</v>
      </c>
      <c r="C2952" s="3" t="s">
        <v>6765</v>
      </c>
      <c r="D2952" s="6">
        <v>15000</v>
      </c>
      <c r="E2952" s="8">
        <v>3155</v>
      </c>
      <c r="F2952" t="s">
        <v>8219</v>
      </c>
      <c r="G2952" t="s">
        <v>8223</v>
      </c>
      <c r="H2952" t="s">
        <v>8245</v>
      </c>
      <c r="I2952">
        <v>1455048000</v>
      </c>
      <c r="J2952">
        <v>1452631647</v>
      </c>
      <c r="K2952" t="b">
        <v>0</v>
      </c>
      <c r="L2952">
        <v>43</v>
      </c>
      <c r="M2952" t="b">
        <v>0</v>
      </c>
      <c r="N2952" t="s">
        <v>8299</v>
      </c>
      <c r="O2952">
        <f t="shared" si="188"/>
        <v>21</v>
      </c>
      <c r="P2952">
        <f t="shared" si="185"/>
        <v>73.37</v>
      </c>
      <c r="Q2952" s="10" t="s">
        <v>8308</v>
      </c>
      <c r="R2952" t="s">
        <v>8315</v>
      </c>
      <c r="S2952" s="14">
        <f t="shared" si="186"/>
        <v>42381.866284722222</v>
      </c>
      <c r="T2952" s="14">
        <f t="shared" si="187"/>
        <v>42409.833333333328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8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8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8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48" hidden="1" x14ac:dyDescent="0.2">
      <c r="A2956">
        <v>2645</v>
      </c>
      <c r="B2956" s="3" t="s">
        <v>2645</v>
      </c>
      <c r="C2956" s="3" t="s">
        <v>6755</v>
      </c>
      <c r="D2956" s="6">
        <v>20000</v>
      </c>
      <c r="E2956" s="8">
        <v>2100</v>
      </c>
      <c r="F2956" t="s">
        <v>8219</v>
      </c>
      <c r="G2956" t="s">
        <v>8225</v>
      </c>
      <c r="H2956" t="s">
        <v>8247</v>
      </c>
      <c r="I2956">
        <v>1415481203</v>
      </c>
      <c r="J2956">
        <v>1412885603</v>
      </c>
      <c r="K2956" t="b">
        <v>1</v>
      </c>
      <c r="L2956">
        <v>23</v>
      </c>
      <c r="M2956" t="b">
        <v>0</v>
      </c>
      <c r="N2956" t="s">
        <v>8299</v>
      </c>
      <c r="O2956">
        <f t="shared" si="188"/>
        <v>11</v>
      </c>
      <c r="P2956">
        <f t="shared" si="185"/>
        <v>91.3</v>
      </c>
      <c r="Q2956" s="10" t="s">
        <v>8308</v>
      </c>
      <c r="R2956" t="s">
        <v>8315</v>
      </c>
      <c r="S2956" s="14">
        <f t="shared" si="186"/>
        <v>41921.842627314814</v>
      </c>
      <c r="T2956" s="14">
        <f t="shared" si="187"/>
        <v>41951.884293981479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8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8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8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8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8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48" hidden="1" x14ac:dyDescent="0.2">
      <c r="A2962">
        <v>2644</v>
      </c>
      <c r="B2962" s="3" t="s">
        <v>2644</v>
      </c>
      <c r="C2962" s="3" t="s">
        <v>6754</v>
      </c>
      <c r="D2962" s="6">
        <v>100000</v>
      </c>
      <c r="E2962" s="8">
        <v>2053</v>
      </c>
      <c r="F2962" t="s">
        <v>8219</v>
      </c>
      <c r="G2962" t="s">
        <v>8223</v>
      </c>
      <c r="H2962" t="s">
        <v>8245</v>
      </c>
      <c r="I2962">
        <v>1489172435</v>
      </c>
      <c r="J2962">
        <v>1486580435</v>
      </c>
      <c r="K2962" t="b">
        <v>1</v>
      </c>
      <c r="L2962">
        <v>52</v>
      </c>
      <c r="M2962" t="b">
        <v>0</v>
      </c>
      <c r="N2962" t="s">
        <v>8299</v>
      </c>
      <c r="O2962">
        <f t="shared" si="188"/>
        <v>2</v>
      </c>
      <c r="P2962">
        <f t="shared" si="185"/>
        <v>39.479999999999997</v>
      </c>
      <c r="Q2962" s="10" t="s">
        <v>8308</v>
      </c>
      <c r="R2962" t="s">
        <v>8315</v>
      </c>
      <c r="S2962" s="14">
        <f t="shared" si="186"/>
        <v>42774.792071759264</v>
      </c>
      <c r="T2962" s="14">
        <f t="shared" si="187"/>
        <v>42804.792071759264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8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8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8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8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8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8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8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8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8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8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8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8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8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8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8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8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8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8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8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8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8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8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8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16" hidden="1" x14ac:dyDescent="0.2">
      <c r="A2986">
        <v>2659</v>
      </c>
      <c r="B2986" s="3" t="s">
        <v>2659</v>
      </c>
      <c r="C2986" s="3" t="s">
        <v>6769</v>
      </c>
      <c r="D2986" s="6">
        <v>49000</v>
      </c>
      <c r="E2986" s="8">
        <v>1333</v>
      </c>
      <c r="F2986" t="s">
        <v>8219</v>
      </c>
      <c r="G2986" t="s">
        <v>8223</v>
      </c>
      <c r="H2986" t="s">
        <v>8245</v>
      </c>
      <c r="I2986">
        <v>1429321210</v>
      </c>
      <c r="J2986">
        <v>1426729210</v>
      </c>
      <c r="K2986" t="b">
        <v>0</v>
      </c>
      <c r="L2986">
        <v>10</v>
      </c>
      <c r="M2986" t="b">
        <v>0</v>
      </c>
      <c r="N2986" t="s">
        <v>8299</v>
      </c>
      <c r="O2986">
        <f t="shared" si="188"/>
        <v>3</v>
      </c>
      <c r="P2986">
        <f t="shared" si="185"/>
        <v>133.30000000000001</v>
      </c>
      <c r="Q2986" s="10" t="s">
        <v>8308</v>
      </c>
      <c r="R2986" t="s">
        <v>8315</v>
      </c>
      <c r="S2986" s="14">
        <f t="shared" si="186"/>
        <v>42082.069560185191</v>
      </c>
      <c r="T2986" s="14">
        <f t="shared" si="187"/>
        <v>42112.069560185191</v>
      </c>
    </row>
    <row r="2987" spans="1:20" ht="48" hidden="1" x14ac:dyDescent="0.2">
      <c r="A2987">
        <v>2652</v>
      </c>
      <c r="B2987" s="3" t="s">
        <v>2652</v>
      </c>
      <c r="C2987" s="3" t="s">
        <v>6762</v>
      </c>
      <c r="D2987" s="6">
        <v>100000</v>
      </c>
      <c r="E2987" s="8">
        <v>885</v>
      </c>
      <c r="F2987" t="s">
        <v>8219</v>
      </c>
      <c r="G2987" t="s">
        <v>8225</v>
      </c>
      <c r="H2987" t="s">
        <v>8247</v>
      </c>
      <c r="I2987">
        <v>1418183325</v>
      </c>
      <c r="J2987">
        <v>1415591325</v>
      </c>
      <c r="K2987" t="b">
        <v>0</v>
      </c>
      <c r="L2987">
        <v>11</v>
      </c>
      <c r="M2987" t="b">
        <v>0</v>
      </c>
      <c r="N2987" t="s">
        <v>8299</v>
      </c>
      <c r="O2987">
        <f t="shared" si="188"/>
        <v>1</v>
      </c>
      <c r="P2987">
        <f t="shared" si="185"/>
        <v>80.45</v>
      </c>
      <c r="Q2987" s="10" t="s">
        <v>8308</v>
      </c>
      <c r="R2987" t="s">
        <v>8315</v>
      </c>
      <c r="S2987" s="14">
        <f t="shared" si="186"/>
        <v>41953.158854166672</v>
      </c>
      <c r="T2987" s="14">
        <f t="shared" si="187"/>
        <v>41983.158854166672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8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8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8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8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8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8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8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8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8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48" hidden="1" x14ac:dyDescent="0.2">
      <c r="A2997">
        <v>2650</v>
      </c>
      <c r="B2997" s="3" t="s">
        <v>2650</v>
      </c>
      <c r="C2997" s="3" t="s">
        <v>6760</v>
      </c>
      <c r="D2997" s="6">
        <v>60000</v>
      </c>
      <c r="E2997" s="8">
        <v>358</v>
      </c>
      <c r="F2997" t="s">
        <v>8219</v>
      </c>
      <c r="G2997" t="s">
        <v>8223</v>
      </c>
      <c r="H2997" t="s">
        <v>8245</v>
      </c>
      <c r="I2997">
        <v>1482332343</v>
      </c>
      <c r="J2997">
        <v>1479740343</v>
      </c>
      <c r="K2997" t="b">
        <v>0</v>
      </c>
      <c r="L2997">
        <v>5</v>
      </c>
      <c r="M2997" t="b">
        <v>0</v>
      </c>
      <c r="N2997" t="s">
        <v>8299</v>
      </c>
      <c r="O2997">
        <f t="shared" si="188"/>
        <v>1</v>
      </c>
      <c r="P2997">
        <f t="shared" si="185"/>
        <v>71.599999999999994</v>
      </c>
      <c r="Q2997" s="10" t="s">
        <v>8308</v>
      </c>
      <c r="R2997" t="s">
        <v>8315</v>
      </c>
      <c r="S2997" s="14">
        <f t="shared" si="186"/>
        <v>42695.624340277776</v>
      </c>
      <c r="T2997" s="14">
        <f t="shared" si="187"/>
        <v>42725.624340277776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8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8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16" hidden="1" x14ac:dyDescent="0.2">
      <c r="A3000">
        <v>2649</v>
      </c>
      <c r="B3000" s="3" t="s">
        <v>2649</v>
      </c>
      <c r="C3000" s="3" t="s">
        <v>6759</v>
      </c>
      <c r="D3000" s="6">
        <v>125000</v>
      </c>
      <c r="E3000" s="8">
        <v>124</v>
      </c>
      <c r="F3000" t="s">
        <v>8219</v>
      </c>
      <c r="G3000" t="s">
        <v>8223</v>
      </c>
      <c r="H3000" t="s">
        <v>8245</v>
      </c>
      <c r="I3000">
        <v>1454370941</v>
      </c>
      <c r="J3000">
        <v>1449186941</v>
      </c>
      <c r="K3000" t="b">
        <v>0</v>
      </c>
      <c r="L3000">
        <v>3</v>
      </c>
      <c r="M3000" t="b">
        <v>0</v>
      </c>
      <c r="N3000" t="s">
        <v>8299</v>
      </c>
      <c r="O3000">
        <f t="shared" si="188"/>
        <v>0</v>
      </c>
      <c r="P3000">
        <f t="shared" si="185"/>
        <v>41.33</v>
      </c>
      <c r="Q3000" s="10" t="s">
        <v>8308</v>
      </c>
      <c r="R3000" t="s">
        <v>8315</v>
      </c>
      <c r="S3000" s="14">
        <f t="shared" si="186"/>
        <v>42341.99700231482</v>
      </c>
      <c r="T3000" s="14">
        <f t="shared" si="187"/>
        <v>42401.99700231482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8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8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8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8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8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8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8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8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8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8"/>
        <v>20</v>
      </c>
      <c r="P3010">
        <f t="shared" ref="P3010:P3073" si="189">IFERROR(ROUND(E3010/L3010,2), 0)</f>
        <v>34</v>
      </c>
      <c r="Q3010" s="10" t="s">
        <v>8323</v>
      </c>
      <c r="R3010" t="s">
        <v>8326</v>
      </c>
      <c r="S3010" s="14">
        <f t="shared" ref="S3010:S3073" si="190">(((J3010/60)/60)/24)+DATE(1970,1,1)</f>
        <v>42132.809953703705</v>
      </c>
      <c r="T3010" s="14">
        <f t="shared" ref="T3010:T3073" si="191">(((I3010/60)/60)/24)+DATE(1970,1,1)</f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92">ROUND(E3011/D3011*100,0)</f>
        <v>41</v>
      </c>
      <c r="P3011">
        <f t="shared" si="189"/>
        <v>23.57</v>
      </c>
      <c r="Q3011" s="10" t="s">
        <v>8316</v>
      </c>
      <c r="R3011" t="s">
        <v>8334</v>
      </c>
      <c r="S3011" s="14">
        <f t="shared" si="190"/>
        <v>40973.740451388891</v>
      </c>
      <c r="T3011" s="14">
        <f t="shared" si="191"/>
        <v>41003.698784722219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92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92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92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92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92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92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92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92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92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48" hidden="1" x14ac:dyDescent="0.2">
      <c r="A3021">
        <v>2648</v>
      </c>
      <c r="B3021" s="3" t="s">
        <v>2648</v>
      </c>
      <c r="C3021" s="3" t="s">
        <v>6758</v>
      </c>
      <c r="D3021" s="6">
        <v>12000</v>
      </c>
      <c r="E3021" s="8">
        <v>106</v>
      </c>
      <c r="F3021" t="s">
        <v>8219</v>
      </c>
      <c r="G3021" t="s">
        <v>8223</v>
      </c>
      <c r="H3021" t="s">
        <v>8245</v>
      </c>
      <c r="I3021">
        <v>1457543360</v>
      </c>
      <c r="J3021">
        <v>1454951360</v>
      </c>
      <c r="K3021" t="b">
        <v>0</v>
      </c>
      <c r="L3021">
        <v>6</v>
      </c>
      <c r="M3021" t="b">
        <v>0</v>
      </c>
      <c r="N3021" t="s">
        <v>8299</v>
      </c>
      <c r="O3021">
        <f t="shared" si="192"/>
        <v>1</v>
      </c>
      <c r="P3021">
        <f t="shared" si="189"/>
        <v>17.670000000000002</v>
      </c>
      <c r="Q3021" s="10" t="s">
        <v>8308</v>
      </c>
      <c r="R3021" t="s">
        <v>8315</v>
      </c>
      <c r="S3021" s="14">
        <f t="shared" si="190"/>
        <v>42408.714814814812</v>
      </c>
      <c r="T3021" s="14">
        <f t="shared" si="191"/>
        <v>42438.714814814812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92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92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92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92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92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92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92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92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92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92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92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92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48" hidden="1" x14ac:dyDescent="0.2">
      <c r="A3034">
        <v>2658</v>
      </c>
      <c r="B3034" s="3" t="s">
        <v>2658</v>
      </c>
      <c r="C3034" s="3" t="s">
        <v>6768</v>
      </c>
      <c r="D3034" s="6">
        <v>98000</v>
      </c>
      <c r="E3034" s="8">
        <v>91</v>
      </c>
      <c r="F3034" t="s">
        <v>8219</v>
      </c>
      <c r="G3034" t="s">
        <v>8223</v>
      </c>
      <c r="H3034" t="s">
        <v>8245</v>
      </c>
      <c r="I3034">
        <v>1469913194</v>
      </c>
      <c r="J3034">
        <v>1467321194</v>
      </c>
      <c r="K3034" t="b">
        <v>0</v>
      </c>
      <c r="L3034">
        <v>4</v>
      </c>
      <c r="M3034" t="b">
        <v>0</v>
      </c>
      <c r="N3034" t="s">
        <v>8299</v>
      </c>
      <c r="O3034">
        <f t="shared" si="192"/>
        <v>0</v>
      </c>
      <c r="P3034">
        <f t="shared" si="189"/>
        <v>22.75</v>
      </c>
      <c r="Q3034" s="10" t="s">
        <v>8308</v>
      </c>
      <c r="R3034" t="s">
        <v>8315</v>
      </c>
      <c r="S3034" s="14">
        <f t="shared" si="190"/>
        <v>42551.884189814817</v>
      </c>
      <c r="T3034" s="14">
        <f t="shared" si="191"/>
        <v>42581.884189814817</v>
      </c>
    </row>
    <row r="3035" spans="1:20" ht="48" hidden="1" x14ac:dyDescent="0.2">
      <c r="A3035">
        <v>2654</v>
      </c>
      <c r="B3035" s="3" t="s">
        <v>2654</v>
      </c>
      <c r="C3035" s="3" t="s">
        <v>6764</v>
      </c>
      <c r="D3035" s="6">
        <v>100000</v>
      </c>
      <c r="E3035" s="8">
        <v>51</v>
      </c>
      <c r="F3035" t="s">
        <v>8219</v>
      </c>
      <c r="G3035" t="s">
        <v>8223</v>
      </c>
      <c r="H3035" t="s">
        <v>8245</v>
      </c>
      <c r="I3035">
        <v>1429622726</v>
      </c>
      <c r="J3035">
        <v>1424442326</v>
      </c>
      <c r="K3035" t="b">
        <v>0</v>
      </c>
      <c r="L3035">
        <v>6</v>
      </c>
      <c r="M3035" t="b">
        <v>0</v>
      </c>
      <c r="N3035" t="s">
        <v>8299</v>
      </c>
      <c r="O3035">
        <f t="shared" si="192"/>
        <v>0</v>
      </c>
      <c r="P3035">
        <f t="shared" si="189"/>
        <v>8.5</v>
      </c>
      <c r="Q3035" s="10" t="s">
        <v>8308</v>
      </c>
      <c r="R3035" t="s">
        <v>8315</v>
      </c>
      <c r="S3035" s="14">
        <f t="shared" si="190"/>
        <v>42055.600995370376</v>
      </c>
      <c r="T3035" s="14">
        <f t="shared" si="191"/>
        <v>42115.559328703705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92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92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92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92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48" hidden="1" x14ac:dyDescent="0.2">
      <c r="A3040">
        <v>2647</v>
      </c>
      <c r="B3040" s="3" t="s">
        <v>2647</v>
      </c>
      <c r="C3040" s="3" t="s">
        <v>6757</v>
      </c>
      <c r="D3040" s="6">
        <v>2500</v>
      </c>
      <c r="E3040" s="8">
        <v>36</v>
      </c>
      <c r="F3040" t="s">
        <v>8219</v>
      </c>
      <c r="G3040" t="s">
        <v>8228</v>
      </c>
      <c r="H3040" t="s">
        <v>8250</v>
      </c>
      <c r="I3040">
        <v>1439533019</v>
      </c>
      <c r="J3040">
        <v>1436941019</v>
      </c>
      <c r="K3040" t="b">
        <v>0</v>
      </c>
      <c r="L3040">
        <v>3</v>
      </c>
      <c r="M3040" t="b">
        <v>0</v>
      </c>
      <c r="N3040" t="s">
        <v>8299</v>
      </c>
      <c r="O3040">
        <f t="shared" si="192"/>
        <v>1</v>
      </c>
      <c r="P3040">
        <f t="shared" si="189"/>
        <v>12</v>
      </c>
      <c r="Q3040" s="10" t="s">
        <v>8308</v>
      </c>
      <c r="R3040" t="s">
        <v>8315</v>
      </c>
      <c r="S3040" s="14">
        <f t="shared" si="190"/>
        <v>42200.261793981481</v>
      </c>
      <c r="T3040" s="14">
        <f t="shared" si="191"/>
        <v>42230.261793981481</v>
      </c>
    </row>
    <row r="3041" spans="1:20" ht="48" hidden="1" x14ac:dyDescent="0.2">
      <c r="A3041">
        <v>2660</v>
      </c>
      <c r="B3041" s="3" t="s">
        <v>2660</v>
      </c>
      <c r="C3041" s="3" t="s">
        <v>6770</v>
      </c>
      <c r="D3041" s="6">
        <v>20000</v>
      </c>
      <c r="E3041" s="8">
        <v>19</v>
      </c>
      <c r="F3041" t="s">
        <v>8219</v>
      </c>
      <c r="G3041" t="s">
        <v>8223</v>
      </c>
      <c r="H3041" t="s">
        <v>8245</v>
      </c>
      <c r="I3041">
        <v>1448388418</v>
      </c>
      <c r="J3041">
        <v>1443200818</v>
      </c>
      <c r="K3041" t="b">
        <v>0</v>
      </c>
      <c r="L3041">
        <v>5</v>
      </c>
      <c r="M3041" t="b">
        <v>0</v>
      </c>
      <c r="N3041" t="s">
        <v>8299</v>
      </c>
      <c r="O3041">
        <f t="shared" si="192"/>
        <v>0</v>
      </c>
      <c r="P3041">
        <f t="shared" si="189"/>
        <v>3.8</v>
      </c>
      <c r="Q3041" s="10" t="s">
        <v>8308</v>
      </c>
      <c r="R3041" t="s">
        <v>8315</v>
      </c>
      <c r="S3041" s="14">
        <f t="shared" si="190"/>
        <v>42272.713171296295</v>
      </c>
      <c r="T3041" s="14">
        <f t="shared" si="191"/>
        <v>42332.754837962959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92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92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92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92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92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92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92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92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92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92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48" hidden="1" x14ac:dyDescent="0.2">
      <c r="A3052">
        <v>3123</v>
      </c>
      <c r="B3052" s="3" t="s">
        <v>3123</v>
      </c>
      <c r="C3052" s="3" t="s">
        <v>7233</v>
      </c>
      <c r="D3052" s="6">
        <v>125000</v>
      </c>
      <c r="E3052" s="8">
        <v>85192</v>
      </c>
      <c r="F3052" t="s">
        <v>8219</v>
      </c>
      <c r="G3052" t="s">
        <v>8223</v>
      </c>
      <c r="H3052" t="s">
        <v>8245</v>
      </c>
      <c r="I3052">
        <v>1468108198</v>
      </c>
      <c r="J3052">
        <v>1465516198</v>
      </c>
      <c r="K3052" t="b">
        <v>0</v>
      </c>
      <c r="L3052">
        <v>348</v>
      </c>
      <c r="M3052" t="b">
        <v>0</v>
      </c>
      <c r="N3052" t="s">
        <v>8301</v>
      </c>
      <c r="O3052">
        <f t="shared" si="192"/>
        <v>68</v>
      </c>
      <c r="P3052">
        <f t="shared" si="189"/>
        <v>244.8</v>
      </c>
      <c r="Q3052" s="10" t="s">
        <v>8323</v>
      </c>
      <c r="R3052" t="s">
        <v>8324</v>
      </c>
      <c r="S3052" s="14">
        <f t="shared" si="190"/>
        <v>42530.993032407408</v>
      </c>
      <c r="T3052" s="14">
        <f t="shared" si="191"/>
        <v>42560.993032407408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92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48" hidden="1" x14ac:dyDescent="0.2">
      <c r="A3054">
        <v>2952</v>
      </c>
      <c r="B3054" s="3" t="s">
        <v>2952</v>
      </c>
      <c r="C3054" s="3" t="s">
        <v>7062</v>
      </c>
      <c r="D3054" s="6">
        <v>20000</v>
      </c>
      <c r="E3054" s="8">
        <v>1605</v>
      </c>
      <c r="F3054" t="s">
        <v>8219</v>
      </c>
      <c r="G3054" t="s">
        <v>8223</v>
      </c>
      <c r="H3054" t="s">
        <v>8245</v>
      </c>
      <c r="I3054">
        <v>1476676800</v>
      </c>
      <c r="J3054">
        <v>1473957239</v>
      </c>
      <c r="K3054" t="b">
        <v>0</v>
      </c>
      <c r="L3054">
        <v>8</v>
      </c>
      <c r="M3054" t="b">
        <v>0</v>
      </c>
      <c r="N3054" t="s">
        <v>8301</v>
      </c>
      <c r="O3054">
        <f t="shared" si="192"/>
        <v>8</v>
      </c>
      <c r="P3054">
        <f t="shared" si="189"/>
        <v>200.63</v>
      </c>
      <c r="Q3054" s="10" t="s">
        <v>8323</v>
      </c>
      <c r="R3054" t="s">
        <v>8324</v>
      </c>
      <c r="S3054" s="14">
        <f t="shared" si="190"/>
        <v>42628.690266203703</v>
      </c>
      <c r="T3054" s="14">
        <f t="shared" si="191"/>
        <v>42660.166666666672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92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92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92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92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0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92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0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92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92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2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92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92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92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92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92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92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92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92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0" ht="48" hidden="1" x14ac:dyDescent="0.2">
      <c r="A3071">
        <v>2956</v>
      </c>
      <c r="B3071" s="3" t="s">
        <v>2956</v>
      </c>
      <c r="C3071" s="3" t="s">
        <v>7066</v>
      </c>
      <c r="D3071" s="6">
        <v>7900</v>
      </c>
      <c r="E3071" s="8">
        <v>1322</v>
      </c>
      <c r="F3071" t="s">
        <v>8219</v>
      </c>
      <c r="G3071" t="s">
        <v>8223</v>
      </c>
      <c r="H3071" t="s">
        <v>8245</v>
      </c>
      <c r="I3071">
        <v>1462402850</v>
      </c>
      <c r="J3071">
        <v>1459810850</v>
      </c>
      <c r="K3071" t="b">
        <v>0</v>
      </c>
      <c r="L3071">
        <v>20</v>
      </c>
      <c r="M3071" t="b">
        <v>0</v>
      </c>
      <c r="N3071" t="s">
        <v>8301</v>
      </c>
      <c r="O3071">
        <f t="shared" si="192"/>
        <v>17</v>
      </c>
      <c r="P3071">
        <f t="shared" si="189"/>
        <v>66.099999999999994</v>
      </c>
      <c r="Q3071" s="10" t="s">
        <v>8323</v>
      </c>
      <c r="R3071" t="s">
        <v>8324</v>
      </c>
      <c r="S3071" s="14">
        <f t="shared" si="190"/>
        <v>42464.958912037036</v>
      </c>
      <c r="T3071" s="14">
        <f t="shared" si="191"/>
        <v>42494.958912037036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92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92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92"/>
        <v>1</v>
      </c>
      <c r="P3074">
        <f t="shared" ref="P3074:P3137" si="193">IFERROR(ROUND(E3074/L3074,2), 0)</f>
        <v>62.5</v>
      </c>
      <c r="Q3074" s="10" t="s">
        <v>8323</v>
      </c>
      <c r="R3074" t="s">
        <v>8326</v>
      </c>
      <c r="S3074" s="14">
        <f t="shared" ref="S3074:S3137" si="194">(((J3074/60)/60)/24)+DATE(1970,1,1)</f>
        <v>41843.775011574071</v>
      </c>
      <c r="T3074" s="14">
        <f t="shared" ref="T3074:T3137" si="195">(((I3074/60)/60)/24)+DATE(1970,1,1)</f>
        <v>41863.775011574071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6">ROUND(E3075/D3075*100,0)</f>
        <v>1</v>
      </c>
      <c r="P3075">
        <f t="shared" si="193"/>
        <v>62.5</v>
      </c>
      <c r="Q3075" s="10" t="s">
        <v>8323</v>
      </c>
      <c r="R3075" t="s">
        <v>8326</v>
      </c>
      <c r="S3075" s="14">
        <f t="shared" si="194"/>
        <v>41878.911550925928</v>
      </c>
      <c r="T3075" s="14">
        <f t="shared" si="195"/>
        <v>41938.911550925928</v>
      </c>
    </row>
    <row r="3076" spans="1:20" ht="64" hidden="1" x14ac:dyDescent="0.2">
      <c r="A3076">
        <v>2951</v>
      </c>
      <c r="B3076" s="3" t="s">
        <v>2951</v>
      </c>
      <c r="C3076" s="3" t="s">
        <v>7061</v>
      </c>
      <c r="D3076" s="6">
        <v>50000</v>
      </c>
      <c r="E3076" s="8">
        <v>1096</v>
      </c>
      <c r="F3076" t="s">
        <v>8219</v>
      </c>
      <c r="G3076" t="s">
        <v>8223</v>
      </c>
      <c r="H3076" t="s">
        <v>8245</v>
      </c>
      <c r="I3076">
        <v>1412536573</v>
      </c>
      <c r="J3076">
        <v>1408648573</v>
      </c>
      <c r="K3076" t="b">
        <v>0</v>
      </c>
      <c r="L3076">
        <v>58</v>
      </c>
      <c r="M3076" t="b">
        <v>0</v>
      </c>
      <c r="N3076" t="s">
        <v>8301</v>
      </c>
      <c r="O3076">
        <f t="shared" si="196"/>
        <v>2</v>
      </c>
      <c r="P3076">
        <f t="shared" si="193"/>
        <v>18.899999999999999</v>
      </c>
      <c r="Q3076" s="10" t="s">
        <v>8323</v>
      </c>
      <c r="R3076" t="s">
        <v>8324</v>
      </c>
      <c r="S3076" s="14">
        <f t="shared" si="194"/>
        <v>41872.802928240737</v>
      </c>
      <c r="T3076" s="14">
        <f t="shared" si="195"/>
        <v>41917.802928240737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6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6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6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6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6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80" hidden="1" x14ac:dyDescent="0.2">
      <c r="A3082">
        <v>3126</v>
      </c>
      <c r="B3082" s="3" t="s">
        <v>3126</v>
      </c>
      <c r="C3082" s="3" t="s">
        <v>7236</v>
      </c>
      <c r="D3082" s="6">
        <v>25000</v>
      </c>
      <c r="E3082" s="8">
        <v>1040</v>
      </c>
      <c r="F3082" t="s">
        <v>8219</v>
      </c>
      <c r="G3082" t="s">
        <v>8223</v>
      </c>
      <c r="H3082" t="s">
        <v>8245</v>
      </c>
      <c r="I3082">
        <v>1459121162</v>
      </c>
      <c r="J3082">
        <v>1456532762</v>
      </c>
      <c r="K3082" t="b">
        <v>0</v>
      </c>
      <c r="L3082">
        <v>17</v>
      </c>
      <c r="M3082" t="b">
        <v>0</v>
      </c>
      <c r="N3082" t="s">
        <v>8301</v>
      </c>
      <c r="O3082">
        <f t="shared" si="196"/>
        <v>4</v>
      </c>
      <c r="P3082">
        <f t="shared" si="193"/>
        <v>61.18</v>
      </c>
      <c r="Q3082" s="10" t="s">
        <v>8323</v>
      </c>
      <c r="R3082" t="s">
        <v>8324</v>
      </c>
      <c r="S3082" s="14">
        <f t="shared" si="194"/>
        <v>42427.01807870371</v>
      </c>
      <c r="T3082" s="14">
        <f t="shared" si="195"/>
        <v>42456.976412037038</v>
      </c>
    </row>
    <row r="3083" spans="1:20" ht="32" hidden="1" x14ac:dyDescent="0.2">
      <c r="A3083">
        <v>2955</v>
      </c>
      <c r="B3083" s="3" t="s">
        <v>2955</v>
      </c>
      <c r="C3083" s="3" t="s">
        <v>7065</v>
      </c>
      <c r="D3083" s="6">
        <v>1200</v>
      </c>
      <c r="E3083" s="8">
        <v>715</v>
      </c>
      <c r="F3083" t="s">
        <v>8219</v>
      </c>
      <c r="G3083" t="s">
        <v>8223</v>
      </c>
      <c r="H3083" t="s">
        <v>8245</v>
      </c>
      <c r="I3083">
        <v>1434476849</v>
      </c>
      <c r="J3083">
        <v>1431884849</v>
      </c>
      <c r="K3083" t="b">
        <v>0</v>
      </c>
      <c r="L3083">
        <v>11</v>
      </c>
      <c r="M3083" t="b">
        <v>0</v>
      </c>
      <c r="N3083" t="s">
        <v>8301</v>
      </c>
      <c r="O3083">
        <f t="shared" si="196"/>
        <v>60</v>
      </c>
      <c r="P3083">
        <f t="shared" si="193"/>
        <v>65</v>
      </c>
      <c r="Q3083" s="10" t="s">
        <v>8323</v>
      </c>
      <c r="R3083" t="s">
        <v>8324</v>
      </c>
      <c r="S3083" s="14">
        <f t="shared" si="194"/>
        <v>42141.741307870368</v>
      </c>
      <c r="T3083" s="14">
        <f t="shared" si="195"/>
        <v>42171.741307870368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6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6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6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6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48" hidden="1" x14ac:dyDescent="0.2">
      <c r="A3088">
        <v>2953</v>
      </c>
      <c r="B3088" s="3" t="s">
        <v>2953</v>
      </c>
      <c r="C3088" s="3" t="s">
        <v>7063</v>
      </c>
      <c r="D3088" s="6">
        <v>400000</v>
      </c>
      <c r="E3088" s="8">
        <v>605</v>
      </c>
      <c r="F3088" t="s">
        <v>8219</v>
      </c>
      <c r="G3088" t="s">
        <v>8223</v>
      </c>
      <c r="H3088" t="s">
        <v>8245</v>
      </c>
      <c r="I3088">
        <v>1444330821</v>
      </c>
      <c r="J3088">
        <v>1441738821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3"/>
        <v>201.67</v>
      </c>
      <c r="Q3088" s="10" t="s">
        <v>8323</v>
      </c>
      <c r="R3088" t="s">
        <v>8324</v>
      </c>
      <c r="S3088" s="14">
        <f t="shared" si="194"/>
        <v>42255.791909722218</v>
      </c>
      <c r="T3088" s="14">
        <f t="shared" si="195"/>
        <v>42285.791909722218</v>
      </c>
    </row>
    <row r="3089" spans="1:20" ht="48" hidden="1" x14ac:dyDescent="0.2">
      <c r="A3089">
        <v>2957</v>
      </c>
      <c r="B3089" s="3" t="s">
        <v>2957</v>
      </c>
      <c r="C3089" s="3" t="s">
        <v>7067</v>
      </c>
      <c r="D3089" s="6">
        <v>15000</v>
      </c>
      <c r="E3089" s="8">
        <v>280</v>
      </c>
      <c r="F3089" t="s">
        <v>8219</v>
      </c>
      <c r="G3089" t="s">
        <v>8223</v>
      </c>
      <c r="H3089" t="s">
        <v>8245</v>
      </c>
      <c r="I3089">
        <v>1427498172</v>
      </c>
      <c r="J3089">
        <v>1422317772</v>
      </c>
      <c r="K3089" t="b">
        <v>0</v>
      </c>
      <c r="L3089">
        <v>3</v>
      </c>
      <c r="M3089" t="b">
        <v>0</v>
      </c>
      <c r="N3089" t="s">
        <v>8301</v>
      </c>
      <c r="O3089">
        <f t="shared" si="196"/>
        <v>2</v>
      </c>
      <c r="P3089">
        <f t="shared" si="193"/>
        <v>93.33</v>
      </c>
      <c r="Q3089" s="10" t="s">
        <v>8323</v>
      </c>
      <c r="R3089" t="s">
        <v>8324</v>
      </c>
      <c r="S3089" s="14">
        <f t="shared" si="194"/>
        <v>42031.011249999996</v>
      </c>
      <c r="T3089" s="14">
        <f t="shared" si="195"/>
        <v>42090.969583333332</v>
      </c>
    </row>
    <row r="3090" spans="1:20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6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</row>
    <row r="3091" spans="1:20" ht="16" hidden="1" x14ac:dyDescent="0.2">
      <c r="A3091">
        <v>3122</v>
      </c>
      <c r="B3091" s="3" t="s">
        <v>3122</v>
      </c>
      <c r="C3091" s="3" t="s">
        <v>7232</v>
      </c>
      <c r="D3091" s="6">
        <v>199</v>
      </c>
      <c r="E3091" s="8">
        <v>116</v>
      </c>
      <c r="F3091" t="s">
        <v>8219</v>
      </c>
      <c r="G3091" t="s">
        <v>8223</v>
      </c>
      <c r="H3091" t="s">
        <v>8245</v>
      </c>
      <c r="I3091">
        <v>1478733732</v>
      </c>
      <c r="J3091">
        <v>1478298132</v>
      </c>
      <c r="K3091" t="b">
        <v>0</v>
      </c>
      <c r="L3091">
        <v>2</v>
      </c>
      <c r="M3091" t="b">
        <v>0</v>
      </c>
      <c r="N3091" t="s">
        <v>8301</v>
      </c>
      <c r="O3091">
        <f t="shared" si="196"/>
        <v>58</v>
      </c>
      <c r="P3091">
        <f t="shared" si="193"/>
        <v>58</v>
      </c>
      <c r="Q3091" s="10" t="s">
        <v>8323</v>
      </c>
      <c r="R3091" t="s">
        <v>8324</v>
      </c>
      <c r="S3091" s="14">
        <f t="shared" si="194"/>
        <v>42678.932083333333</v>
      </c>
      <c r="T3091" s="14">
        <f t="shared" si="195"/>
        <v>42683.973750000005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6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6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6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6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6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6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6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6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6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6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6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6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6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6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2" hidden="1" x14ac:dyDescent="0.2">
      <c r="A3106">
        <v>3124</v>
      </c>
      <c r="B3106" s="3" t="s">
        <v>3124</v>
      </c>
      <c r="C3106" s="3" t="s">
        <v>7234</v>
      </c>
      <c r="D3106" s="6">
        <v>800000</v>
      </c>
      <c r="E3106" s="8">
        <v>26</v>
      </c>
      <c r="F3106" t="s">
        <v>8219</v>
      </c>
      <c r="G3106" t="s">
        <v>8223</v>
      </c>
      <c r="H3106" t="s">
        <v>8245</v>
      </c>
      <c r="I3106">
        <v>1422902601</v>
      </c>
      <c r="J3106">
        <v>1417718601</v>
      </c>
      <c r="K3106" t="b">
        <v>0</v>
      </c>
      <c r="L3106">
        <v>4</v>
      </c>
      <c r="M3106" t="b">
        <v>0</v>
      </c>
      <c r="N3106" t="s">
        <v>8301</v>
      </c>
      <c r="O3106">
        <f t="shared" si="196"/>
        <v>0</v>
      </c>
      <c r="P3106">
        <f t="shared" si="193"/>
        <v>6.5</v>
      </c>
      <c r="Q3106" s="10" t="s">
        <v>8323</v>
      </c>
      <c r="R3106" t="s">
        <v>8324</v>
      </c>
      <c r="S3106" s="14">
        <f t="shared" si="194"/>
        <v>41977.780104166668</v>
      </c>
      <c r="T3106" s="14">
        <f t="shared" si="195"/>
        <v>42037.780104166668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6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6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6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6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32" hidden="1" x14ac:dyDescent="0.2">
      <c r="A3111">
        <v>3121</v>
      </c>
      <c r="B3111" s="3" t="s">
        <v>3121</v>
      </c>
      <c r="C3111" s="3" t="s">
        <v>7231</v>
      </c>
      <c r="D3111" s="6">
        <v>1500</v>
      </c>
      <c r="E3111" s="8">
        <v>10</v>
      </c>
      <c r="F3111" t="s">
        <v>8219</v>
      </c>
      <c r="G3111" t="s">
        <v>8228</v>
      </c>
      <c r="H3111" t="s">
        <v>8250</v>
      </c>
      <c r="I3111">
        <v>1411748335</v>
      </c>
      <c r="J3111">
        <v>1406564335</v>
      </c>
      <c r="K3111" t="b">
        <v>0</v>
      </c>
      <c r="L3111">
        <v>1</v>
      </c>
      <c r="M3111" t="b">
        <v>0</v>
      </c>
      <c r="N3111" t="s">
        <v>8301</v>
      </c>
      <c r="O3111">
        <f t="shared" si="196"/>
        <v>1</v>
      </c>
      <c r="P3111">
        <f t="shared" si="193"/>
        <v>10</v>
      </c>
      <c r="Q3111" s="10" t="s">
        <v>8323</v>
      </c>
      <c r="R3111" t="s">
        <v>8324</v>
      </c>
      <c r="S3111" s="14">
        <f t="shared" si="194"/>
        <v>41848.679803240739</v>
      </c>
      <c r="T3111" s="14">
        <f t="shared" si="195"/>
        <v>41908.679803240739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6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48" hidden="1" x14ac:dyDescent="0.2">
      <c r="A3113">
        <v>2954</v>
      </c>
      <c r="B3113" s="3" t="s">
        <v>2954</v>
      </c>
      <c r="C3113" s="3" t="s">
        <v>7064</v>
      </c>
      <c r="D3113" s="6">
        <v>15000</v>
      </c>
      <c r="E3113" s="8">
        <v>0</v>
      </c>
      <c r="F3113" t="s">
        <v>8219</v>
      </c>
      <c r="G3113" t="s">
        <v>8223</v>
      </c>
      <c r="H3113" t="s">
        <v>8245</v>
      </c>
      <c r="I3113">
        <v>1489669203</v>
      </c>
      <c r="J3113">
        <v>1487944803</v>
      </c>
      <c r="K3113" t="b">
        <v>0</v>
      </c>
      <c r="L3113">
        <v>0</v>
      </c>
      <c r="M3113" t="b">
        <v>0</v>
      </c>
      <c r="N3113" t="s">
        <v>8301</v>
      </c>
      <c r="O3113">
        <f t="shared" si="196"/>
        <v>0</v>
      </c>
      <c r="P3113">
        <f t="shared" si="193"/>
        <v>0</v>
      </c>
      <c r="Q3113" s="10" t="s">
        <v>8323</v>
      </c>
      <c r="R3113" t="s">
        <v>8324</v>
      </c>
      <c r="S3113" s="14">
        <f t="shared" si="194"/>
        <v>42790.583368055552</v>
      </c>
      <c r="T3113" s="14">
        <f t="shared" si="195"/>
        <v>42810.541701388895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6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6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6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6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6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6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6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6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6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6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6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6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6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6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0" ht="48" hidden="1" x14ac:dyDescent="0.2">
      <c r="A3128">
        <v>2958</v>
      </c>
      <c r="B3128" s="3" t="s">
        <v>2958</v>
      </c>
      <c r="C3128" s="3" t="s">
        <v>7068</v>
      </c>
      <c r="D3128" s="6">
        <v>80000</v>
      </c>
      <c r="E3128" s="8">
        <v>0</v>
      </c>
      <c r="F3128" t="s">
        <v>8219</v>
      </c>
      <c r="G3128" t="s">
        <v>8223</v>
      </c>
      <c r="H3128" t="s">
        <v>8245</v>
      </c>
      <c r="I3128">
        <v>1462729317</v>
      </c>
      <c r="J3128">
        <v>1457548917</v>
      </c>
      <c r="K3128" t="b">
        <v>0</v>
      </c>
      <c r="L3128">
        <v>0</v>
      </c>
      <c r="M3128" t="b">
        <v>0</v>
      </c>
      <c r="N3128" t="s">
        <v>8301</v>
      </c>
      <c r="O3128">
        <f t="shared" si="196"/>
        <v>0</v>
      </c>
      <c r="P3128">
        <f t="shared" si="193"/>
        <v>0</v>
      </c>
      <c r="Q3128" s="10" t="s">
        <v>8323</v>
      </c>
      <c r="R3128" t="s">
        <v>8324</v>
      </c>
      <c r="S3128" s="14">
        <f t="shared" si="194"/>
        <v>42438.779131944444</v>
      </c>
      <c r="T3128" s="14">
        <f t="shared" si="195"/>
        <v>42498.73746527778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6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6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6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6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6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0" ht="48" hidden="1" x14ac:dyDescent="0.2">
      <c r="A3134">
        <v>2959</v>
      </c>
      <c r="B3134" s="3" t="s">
        <v>2959</v>
      </c>
      <c r="C3134" s="3" t="s">
        <v>7069</v>
      </c>
      <c r="D3134" s="6">
        <v>10000</v>
      </c>
      <c r="E3134" s="8">
        <v>0</v>
      </c>
      <c r="F3134" t="s">
        <v>8219</v>
      </c>
      <c r="G3134" t="s">
        <v>8224</v>
      </c>
      <c r="H3134" t="s">
        <v>8246</v>
      </c>
      <c r="I3134">
        <v>1465258325</v>
      </c>
      <c r="J3134">
        <v>1462666325</v>
      </c>
      <c r="K3134" t="b">
        <v>0</v>
      </c>
      <c r="L3134">
        <v>0</v>
      </c>
      <c r="M3134" t="b">
        <v>0</v>
      </c>
      <c r="N3134" t="s">
        <v>8301</v>
      </c>
      <c r="O3134">
        <f t="shared" si="196"/>
        <v>0</v>
      </c>
      <c r="P3134">
        <f t="shared" si="193"/>
        <v>0</v>
      </c>
      <c r="Q3134" s="10" t="s">
        <v>8323</v>
      </c>
      <c r="R3134" t="s">
        <v>8324</v>
      </c>
      <c r="S3134" s="14">
        <f t="shared" si="194"/>
        <v>42498.008391203708</v>
      </c>
      <c r="T3134" s="14">
        <f t="shared" si="195"/>
        <v>42528.008391203708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6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6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6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6"/>
        <v>4</v>
      </c>
      <c r="P3138">
        <f t="shared" ref="P3138:P3201" si="197">IFERROR(ROUND(E3138/L3138,2), 0)</f>
        <v>100</v>
      </c>
      <c r="Q3138" s="10" t="s">
        <v>8313</v>
      </c>
      <c r="R3138" t="s">
        <v>8355</v>
      </c>
      <c r="S3138" s="14">
        <f t="shared" ref="S3138:S3201" si="198">(((J3138/60)/60)/24)+DATE(1970,1,1)</f>
        <v>41871.65315972222</v>
      </c>
      <c r="T3138" s="14">
        <f t="shared" ref="T3138:T3201" si="199">(((I3138/60)/60)/24)+DATE(1970,1,1)</f>
        <v>41902.65315972222</v>
      </c>
    </row>
    <row r="3139" spans="1:20" ht="48" hidden="1" x14ac:dyDescent="0.2">
      <c r="A3139">
        <v>2960</v>
      </c>
      <c r="B3139" s="3" t="s">
        <v>2960</v>
      </c>
      <c r="C3139" s="3" t="s">
        <v>7070</v>
      </c>
      <c r="D3139" s="6">
        <v>30000000</v>
      </c>
      <c r="E3139" s="8">
        <v>0</v>
      </c>
      <c r="F3139" t="s">
        <v>8219</v>
      </c>
      <c r="G3139" t="s">
        <v>8223</v>
      </c>
      <c r="H3139" t="s">
        <v>8245</v>
      </c>
      <c r="I3139">
        <v>1410459023</v>
      </c>
      <c r="J3139">
        <v>1407867023</v>
      </c>
      <c r="K3139" t="b">
        <v>0</v>
      </c>
      <c r="L3139">
        <v>0</v>
      </c>
      <c r="M3139" t="b">
        <v>0</v>
      </c>
      <c r="N3139" t="s">
        <v>8301</v>
      </c>
      <c r="O3139">
        <f t="shared" ref="O3139:O3202" si="200">ROUND(E3139/D3139*100,0)</f>
        <v>0</v>
      </c>
      <c r="P3139">
        <f t="shared" si="197"/>
        <v>0</v>
      </c>
      <c r="Q3139" s="10" t="s">
        <v>8323</v>
      </c>
      <c r="R3139" t="s">
        <v>8324</v>
      </c>
      <c r="S3139" s="14">
        <f t="shared" si="198"/>
        <v>41863.757210648146</v>
      </c>
      <c r="T3139" s="14">
        <f t="shared" si="199"/>
        <v>41893.757210648146</v>
      </c>
    </row>
    <row r="3140" spans="1:20" ht="16" hidden="1" x14ac:dyDescent="0.2">
      <c r="A3140">
        <v>3125</v>
      </c>
      <c r="B3140" s="3" t="s">
        <v>3125</v>
      </c>
      <c r="C3140" s="3" t="s">
        <v>7235</v>
      </c>
      <c r="D3140" s="6">
        <v>1500000</v>
      </c>
      <c r="E3140" s="8">
        <v>0</v>
      </c>
      <c r="F3140" t="s">
        <v>8219</v>
      </c>
      <c r="G3140" t="s">
        <v>8223</v>
      </c>
      <c r="H3140" t="s">
        <v>8245</v>
      </c>
      <c r="I3140">
        <v>1452142672</v>
      </c>
      <c r="J3140">
        <v>1449550672</v>
      </c>
      <c r="K3140" t="b">
        <v>0</v>
      </c>
      <c r="L3140">
        <v>0</v>
      </c>
      <c r="M3140" t="b">
        <v>0</v>
      </c>
      <c r="N3140" t="s">
        <v>8301</v>
      </c>
      <c r="O3140">
        <f t="shared" si="200"/>
        <v>0</v>
      </c>
      <c r="P3140">
        <f t="shared" si="197"/>
        <v>0</v>
      </c>
      <c r="Q3140" s="10" t="s">
        <v>8323</v>
      </c>
      <c r="R3140" t="s">
        <v>8324</v>
      </c>
      <c r="S3140" s="14">
        <f t="shared" si="198"/>
        <v>42346.20685185185</v>
      </c>
      <c r="T3140" s="14">
        <f t="shared" si="199"/>
        <v>42376.20685185185</v>
      </c>
    </row>
    <row r="3141" spans="1:20" ht="48" hidden="1" x14ac:dyDescent="0.2">
      <c r="A3141">
        <v>3127</v>
      </c>
      <c r="B3141" s="3" t="s">
        <v>3127</v>
      </c>
      <c r="C3141" s="3" t="s">
        <v>7237</v>
      </c>
      <c r="D3141" s="6">
        <v>100000</v>
      </c>
      <c r="E3141" s="8">
        <v>0</v>
      </c>
      <c r="F3141" t="s">
        <v>8219</v>
      </c>
      <c r="G3141" t="s">
        <v>8223</v>
      </c>
      <c r="H3141" t="s">
        <v>8245</v>
      </c>
      <c r="I3141">
        <v>1425242029</v>
      </c>
      <c r="J3141">
        <v>1422650029</v>
      </c>
      <c r="K3141" t="b">
        <v>0</v>
      </c>
      <c r="L3141">
        <v>0</v>
      </c>
      <c r="M3141" t="b">
        <v>0</v>
      </c>
      <c r="N3141" t="s">
        <v>8301</v>
      </c>
      <c r="O3141">
        <f t="shared" si="200"/>
        <v>0</v>
      </c>
      <c r="P3141">
        <f t="shared" si="197"/>
        <v>0</v>
      </c>
      <c r="Q3141" s="10" t="s">
        <v>8323</v>
      </c>
      <c r="R3141" t="s">
        <v>8324</v>
      </c>
      <c r="S3141" s="14">
        <f t="shared" si="198"/>
        <v>42034.856817129628</v>
      </c>
      <c r="T3141" s="14">
        <f t="shared" si="199"/>
        <v>42064.856817129628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0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0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0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0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0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0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0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0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0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0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0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0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0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0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0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0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0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0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0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0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0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0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48" hidden="1" x14ac:dyDescent="0.2">
      <c r="A3160">
        <v>1455</v>
      </c>
      <c r="B3160" s="3" t="s">
        <v>1456</v>
      </c>
      <c r="C3160" s="3" t="s">
        <v>5565</v>
      </c>
      <c r="D3160" s="6">
        <v>15000</v>
      </c>
      <c r="E3160" s="8">
        <v>1575</v>
      </c>
      <c r="F3160" t="s">
        <v>8219</v>
      </c>
      <c r="G3160" t="s">
        <v>8223</v>
      </c>
      <c r="H3160" t="s">
        <v>8245</v>
      </c>
      <c r="I3160">
        <v>1409924340</v>
      </c>
      <c r="J3160">
        <v>1405181320</v>
      </c>
      <c r="K3160" t="b">
        <v>0</v>
      </c>
      <c r="L3160">
        <v>7</v>
      </c>
      <c r="M3160" t="b">
        <v>0</v>
      </c>
      <c r="N3160" t="s">
        <v>8285</v>
      </c>
      <c r="O3160">
        <f t="shared" si="200"/>
        <v>11</v>
      </c>
      <c r="P3160">
        <f t="shared" si="197"/>
        <v>225</v>
      </c>
      <c r="Q3160" s="10" t="s">
        <v>8311</v>
      </c>
      <c r="R3160" t="s">
        <v>8348</v>
      </c>
      <c r="S3160" s="14">
        <f t="shared" si="198"/>
        <v>41832.672685185185</v>
      </c>
      <c r="T3160" s="14">
        <f t="shared" si="199"/>
        <v>41887.568749999999</v>
      </c>
    </row>
    <row r="3161" spans="1:20" ht="16" hidden="1" x14ac:dyDescent="0.2">
      <c r="A3161">
        <v>1456</v>
      </c>
      <c r="B3161" s="3" t="s">
        <v>1457</v>
      </c>
      <c r="C3161" s="3" t="s">
        <v>5566</v>
      </c>
      <c r="D3161" s="6">
        <v>5000</v>
      </c>
      <c r="E3161" s="8">
        <v>145</v>
      </c>
      <c r="F3161" t="s">
        <v>8219</v>
      </c>
      <c r="G3161" t="s">
        <v>8236</v>
      </c>
      <c r="H3161" t="s">
        <v>8248</v>
      </c>
      <c r="I3161">
        <v>1483459365</v>
      </c>
      <c r="J3161">
        <v>1480867365</v>
      </c>
      <c r="K3161" t="b">
        <v>0</v>
      </c>
      <c r="L3161">
        <v>3</v>
      </c>
      <c r="M3161" t="b">
        <v>0</v>
      </c>
      <c r="N3161" t="s">
        <v>8285</v>
      </c>
      <c r="O3161">
        <f t="shared" si="200"/>
        <v>3</v>
      </c>
      <c r="P3161">
        <f t="shared" si="197"/>
        <v>48.33</v>
      </c>
      <c r="Q3161" s="10" t="s">
        <v>8311</v>
      </c>
      <c r="R3161" t="s">
        <v>8348</v>
      </c>
      <c r="S3161" s="14">
        <f t="shared" si="198"/>
        <v>42708.668576388889</v>
      </c>
      <c r="T3161" s="14">
        <f t="shared" si="199"/>
        <v>42738.668576388889</v>
      </c>
    </row>
    <row r="3162" spans="1:20" ht="48" hidden="1" x14ac:dyDescent="0.2">
      <c r="A3162">
        <v>1454</v>
      </c>
      <c r="B3162" s="3" t="s">
        <v>1455</v>
      </c>
      <c r="C3162" s="3" t="s">
        <v>5564</v>
      </c>
      <c r="D3162" s="6">
        <v>1750</v>
      </c>
      <c r="E3162" s="8">
        <v>15</v>
      </c>
      <c r="F3162" t="s">
        <v>8219</v>
      </c>
      <c r="G3162" t="s">
        <v>8226</v>
      </c>
      <c r="H3162" t="s">
        <v>8248</v>
      </c>
      <c r="I3162">
        <v>1461535140</v>
      </c>
      <c r="J3162">
        <v>1459716480</v>
      </c>
      <c r="K3162" t="b">
        <v>0</v>
      </c>
      <c r="L3162">
        <v>1</v>
      </c>
      <c r="M3162" t="b">
        <v>0</v>
      </c>
      <c r="N3162" t="s">
        <v>8285</v>
      </c>
      <c r="O3162">
        <f t="shared" si="200"/>
        <v>1</v>
      </c>
      <c r="P3162">
        <f t="shared" si="197"/>
        <v>15</v>
      </c>
      <c r="Q3162" s="10" t="s">
        <v>8311</v>
      </c>
      <c r="R3162" t="s">
        <v>8348</v>
      </c>
      <c r="S3162" s="14">
        <f t="shared" si="198"/>
        <v>42463.866666666669</v>
      </c>
      <c r="T3162" s="14">
        <f t="shared" si="199"/>
        <v>42484.915972222225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0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0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0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0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0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0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0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0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32" hidden="1" x14ac:dyDescent="0.2">
      <c r="A3171">
        <v>1451</v>
      </c>
      <c r="B3171" s="3" t="s">
        <v>1452</v>
      </c>
      <c r="C3171" s="3" t="s">
        <v>5561</v>
      </c>
      <c r="D3171" s="6">
        <v>18950</v>
      </c>
      <c r="E3171" s="8">
        <v>2</v>
      </c>
      <c r="F3171" t="s">
        <v>8219</v>
      </c>
      <c r="G3171" t="s">
        <v>8223</v>
      </c>
      <c r="H3171" t="s">
        <v>8245</v>
      </c>
      <c r="I3171">
        <v>1416355259</v>
      </c>
      <c r="J3171">
        <v>1413759659</v>
      </c>
      <c r="K3171" t="b">
        <v>0</v>
      </c>
      <c r="L3171">
        <v>2</v>
      </c>
      <c r="M3171" t="b">
        <v>0</v>
      </c>
      <c r="N3171" t="s">
        <v>8285</v>
      </c>
      <c r="O3171">
        <f t="shared" si="200"/>
        <v>0</v>
      </c>
      <c r="P3171">
        <f t="shared" si="197"/>
        <v>1</v>
      </c>
      <c r="Q3171" s="10" t="s">
        <v>8311</v>
      </c>
      <c r="R3171" t="s">
        <v>8348</v>
      </c>
      <c r="S3171" s="14">
        <f t="shared" si="198"/>
        <v>41931.959016203706</v>
      </c>
      <c r="T3171" s="14">
        <f t="shared" si="199"/>
        <v>41962.00068287037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0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0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0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0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0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0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0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0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0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32" hidden="1" x14ac:dyDescent="0.2">
      <c r="A3181">
        <v>1452</v>
      </c>
      <c r="B3181" s="3" t="s">
        <v>1453</v>
      </c>
      <c r="C3181" s="3" t="s">
        <v>5562</v>
      </c>
      <c r="D3181" s="6">
        <v>14000</v>
      </c>
      <c r="E3181" s="8">
        <v>0</v>
      </c>
      <c r="F3181" t="s">
        <v>8219</v>
      </c>
      <c r="G3181" t="s">
        <v>8223</v>
      </c>
      <c r="H3181" t="s">
        <v>8245</v>
      </c>
      <c r="I3181">
        <v>1406566363</v>
      </c>
      <c r="J3181">
        <v>1403974363</v>
      </c>
      <c r="K3181" t="b">
        <v>0</v>
      </c>
      <c r="L3181">
        <v>0</v>
      </c>
      <c r="M3181" t="b">
        <v>0</v>
      </c>
      <c r="N3181" t="s">
        <v>8285</v>
      </c>
      <c r="O3181">
        <f t="shared" si="200"/>
        <v>0</v>
      </c>
      <c r="P3181">
        <f t="shared" si="197"/>
        <v>0</v>
      </c>
      <c r="Q3181" s="10" t="s">
        <v>8311</v>
      </c>
      <c r="R3181" t="s">
        <v>8348</v>
      </c>
      <c r="S3181" s="14">
        <f t="shared" si="198"/>
        <v>41818.703275462962</v>
      </c>
      <c r="T3181" s="14">
        <f t="shared" si="199"/>
        <v>41848.703275462962</v>
      </c>
    </row>
    <row r="3182" spans="1:20" ht="48" hidden="1" x14ac:dyDescent="0.2">
      <c r="A3182">
        <v>1453</v>
      </c>
      <c r="B3182" s="3" t="s">
        <v>1454</v>
      </c>
      <c r="C3182" s="3" t="s">
        <v>5563</v>
      </c>
      <c r="D3182" s="6">
        <v>25000</v>
      </c>
      <c r="E3182" s="8">
        <v>0</v>
      </c>
      <c r="F3182" t="s">
        <v>8219</v>
      </c>
      <c r="G3182" t="s">
        <v>8229</v>
      </c>
      <c r="H3182" t="s">
        <v>8248</v>
      </c>
      <c r="I3182">
        <v>1492270947</v>
      </c>
      <c r="J3182">
        <v>1488386547</v>
      </c>
      <c r="K3182" t="b">
        <v>0</v>
      </c>
      <c r="L3182">
        <v>0</v>
      </c>
      <c r="M3182" t="b">
        <v>0</v>
      </c>
      <c r="N3182" t="s">
        <v>8285</v>
      </c>
      <c r="O3182">
        <f t="shared" si="200"/>
        <v>0</v>
      </c>
      <c r="P3182">
        <f t="shared" si="197"/>
        <v>0</v>
      </c>
      <c r="Q3182" s="10" t="s">
        <v>8311</v>
      </c>
      <c r="R3182" t="s">
        <v>8348</v>
      </c>
      <c r="S3182" s="14">
        <f t="shared" si="198"/>
        <v>42795.696145833332</v>
      </c>
      <c r="T3182" s="14">
        <f t="shared" si="199"/>
        <v>42840.654479166667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0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0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32" hidden="1" x14ac:dyDescent="0.2">
      <c r="A3185">
        <v>1457</v>
      </c>
      <c r="B3185" s="3" t="s">
        <v>1458</v>
      </c>
      <c r="C3185" s="3" t="s">
        <v>5567</v>
      </c>
      <c r="D3185" s="6">
        <v>6000</v>
      </c>
      <c r="E3185" s="8">
        <v>0</v>
      </c>
      <c r="F3185" t="s">
        <v>8219</v>
      </c>
      <c r="G3185" t="s">
        <v>8223</v>
      </c>
      <c r="H3185" t="s">
        <v>8245</v>
      </c>
      <c r="I3185">
        <v>1447281044</v>
      </c>
      <c r="J3185">
        <v>1444685444</v>
      </c>
      <c r="K3185" t="b">
        <v>0</v>
      </c>
      <c r="L3185">
        <v>0</v>
      </c>
      <c r="M3185" t="b">
        <v>0</v>
      </c>
      <c r="N3185" t="s">
        <v>8285</v>
      </c>
      <c r="O3185">
        <f t="shared" si="200"/>
        <v>0</v>
      </c>
      <c r="P3185">
        <f t="shared" si="197"/>
        <v>0</v>
      </c>
      <c r="Q3185" s="10" t="s">
        <v>8311</v>
      </c>
      <c r="R3185" t="s">
        <v>8348</v>
      </c>
      <c r="S3185" s="14">
        <f t="shared" si="198"/>
        <v>42289.89634259259</v>
      </c>
      <c r="T3185" s="14">
        <f t="shared" si="199"/>
        <v>42319.938009259262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0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0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0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0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0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0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0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8" hidden="1" x14ac:dyDescent="0.2">
      <c r="A3193">
        <v>1458</v>
      </c>
      <c r="B3193" s="3" t="s">
        <v>1459</v>
      </c>
      <c r="C3193" s="3" t="s">
        <v>5568</v>
      </c>
      <c r="D3193" s="6">
        <v>5000</v>
      </c>
      <c r="E3193" s="8">
        <v>0</v>
      </c>
      <c r="F3193" t="s">
        <v>8219</v>
      </c>
      <c r="G3193" t="s">
        <v>8223</v>
      </c>
      <c r="H3193" t="s">
        <v>8245</v>
      </c>
      <c r="I3193">
        <v>1407729600</v>
      </c>
      <c r="J3193">
        <v>1405097760</v>
      </c>
      <c r="K3193" t="b">
        <v>0</v>
      </c>
      <c r="L3193">
        <v>0</v>
      </c>
      <c r="M3193" t="b">
        <v>0</v>
      </c>
      <c r="N3193" t="s">
        <v>8285</v>
      </c>
      <c r="O3193">
        <f t="shared" si="200"/>
        <v>0</v>
      </c>
      <c r="P3193">
        <f t="shared" si="197"/>
        <v>0</v>
      </c>
      <c r="Q3193" s="10" t="s">
        <v>8311</v>
      </c>
      <c r="R3193" t="s">
        <v>8348</v>
      </c>
      <c r="S3193" s="14">
        <f t="shared" si="198"/>
        <v>41831.705555555556</v>
      </c>
      <c r="T3193" s="14">
        <f t="shared" si="199"/>
        <v>41862.166666666664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0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0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0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0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48" hidden="1" x14ac:dyDescent="0.2">
      <c r="A3198">
        <v>1459</v>
      </c>
      <c r="B3198" s="3" t="s">
        <v>1460</v>
      </c>
      <c r="C3198" s="3" t="s">
        <v>5569</v>
      </c>
      <c r="D3198" s="6">
        <v>37000</v>
      </c>
      <c r="E3198" s="8">
        <v>0</v>
      </c>
      <c r="F3198" t="s">
        <v>8219</v>
      </c>
      <c r="G3198" t="s">
        <v>8231</v>
      </c>
      <c r="H3198" t="s">
        <v>8252</v>
      </c>
      <c r="I3198">
        <v>1449077100</v>
      </c>
      <c r="J3198">
        <v>1446612896</v>
      </c>
      <c r="K3198" t="b">
        <v>0</v>
      </c>
      <c r="L3198">
        <v>0</v>
      </c>
      <c r="M3198" t="b">
        <v>0</v>
      </c>
      <c r="N3198" t="s">
        <v>8285</v>
      </c>
      <c r="O3198">
        <f t="shared" si="200"/>
        <v>0</v>
      </c>
      <c r="P3198">
        <f t="shared" si="197"/>
        <v>0</v>
      </c>
      <c r="Q3198" s="10" t="s">
        <v>8311</v>
      </c>
      <c r="R3198" t="s">
        <v>8348</v>
      </c>
      <c r="S3198" s="14">
        <f t="shared" si="198"/>
        <v>42312.204814814817</v>
      </c>
      <c r="T3198" s="14">
        <f t="shared" si="199"/>
        <v>42340.725694444445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0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48" hidden="1" x14ac:dyDescent="0.2">
      <c r="A3200">
        <v>1460</v>
      </c>
      <c r="B3200" s="3" t="s">
        <v>1461</v>
      </c>
      <c r="C3200" s="3" t="s">
        <v>5570</v>
      </c>
      <c r="D3200" s="6">
        <v>25000000</v>
      </c>
      <c r="E3200" s="8">
        <v>0</v>
      </c>
      <c r="F3200" t="s">
        <v>8219</v>
      </c>
      <c r="G3200" t="s">
        <v>8223</v>
      </c>
      <c r="H3200" t="s">
        <v>8245</v>
      </c>
      <c r="I3200">
        <v>1417391100</v>
      </c>
      <c r="J3200">
        <v>1412371898</v>
      </c>
      <c r="K3200" t="b">
        <v>0</v>
      </c>
      <c r="L3200">
        <v>0</v>
      </c>
      <c r="M3200" t="b">
        <v>0</v>
      </c>
      <c r="N3200" t="s">
        <v>8285</v>
      </c>
      <c r="O3200">
        <f t="shared" si="200"/>
        <v>0</v>
      </c>
      <c r="P3200">
        <f t="shared" si="197"/>
        <v>0</v>
      </c>
      <c r="Q3200" s="10" t="s">
        <v>8311</v>
      </c>
      <c r="R3200" t="s">
        <v>8348</v>
      </c>
      <c r="S3200" s="14">
        <f t="shared" si="198"/>
        <v>41915.896967592591</v>
      </c>
      <c r="T3200" s="14">
        <f t="shared" si="199"/>
        <v>41973.989583333328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0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00"/>
        <v>5</v>
      </c>
      <c r="P3202">
        <f t="shared" ref="P3202:P3265" si="201">IFERROR(ROUND(E3202/L3202,2), 0)</f>
        <v>18.75</v>
      </c>
      <c r="Q3202" s="10" t="s">
        <v>8323</v>
      </c>
      <c r="R3202" t="s">
        <v>8326</v>
      </c>
      <c r="S3202" s="14">
        <f t="shared" ref="S3202:S3265" si="202">(((J3202/60)/60)/24)+DATE(1970,1,1)</f>
        <v>41940.967951388891</v>
      </c>
      <c r="T3202" s="14">
        <f t="shared" ref="T3202:T3265" si="203">(((I3202/60)/60)/24)+DATE(1970,1,1)</f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4">ROUND(E3203/D3203*100,0)</f>
        <v>0</v>
      </c>
      <c r="P3203">
        <f t="shared" si="201"/>
        <v>37.5</v>
      </c>
      <c r="Q3203" s="10" t="s">
        <v>8323</v>
      </c>
      <c r="R3203" t="s">
        <v>8324</v>
      </c>
      <c r="S3203" s="14">
        <f t="shared" si="202"/>
        <v>42122.670069444444</v>
      </c>
      <c r="T3203" s="14">
        <f t="shared" si="203"/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4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4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4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4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4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4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4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48" hidden="1" x14ac:dyDescent="0.2">
      <c r="A3211">
        <v>1012</v>
      </c>
      <c r="B3211" s="3" t="s">
        <v>1013</v>
      </c>
      <c r="C3211" s="3" t="s">
        <v>5122</v>
      </c>
      <c r="D3211" s="6">
        <v>5000</v>
      </c>
      <c r="E3211" s="8">
        <v>1076751.05</v>
      </c>
      <c r="F3211" t="s">
        <v>8219</v>
      </c>
      <c r="G3211" t="s">
        <v>8223</v>
      </c>
      <c r="H3211" t="s">
        <v>8245</v>
      </c>
      <c r="I3211">
        <v>1485254052</v>
      </c>
      <c r="J3211">
        <v>1481366052</v>
      </c>
      <c r="K3211" t="b">
        <v>0</v>
      </c>
      <c r="L3211">
        <v>775</v>
      </c>
      <c r="M3211" t="b">
        <v>0</v>
      </c>
      <c r="N3211" t="s">
        <v>8271</v>
      </c>
      <c r="O3211">
        <f t="shared" si="204"/>
        <v>21535</v>
      </c>
      <c r="P3211">
        <f t="shared" si="201"/>
        <v>1389.36</v>
      </c>
      <c r="Q3211" s="10" t="s">
        <v>8308</v>
      </c>
      <c r="R3211" t="s">
        <v>8310</v>
      </c>
      <c r="S3211" s="14">
        <f t="shared" si="202"/>
        <v>42714.440416666665</v>
      </c>
      <c r="T3211" s="14">
        <f t="shared" si="203"/>
        <v>42759.440416666665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4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4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4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4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48" x14ac:dyDescent="0.2">
      <c r="A3216">
        <v>3675</v>
      </c>
      <c r="B3216" s="3" t="s">
        <v>3672</v>
      </c>
      <c r="C3216" s="3" t="s">
        <v>7785</v>
      </c>
      <c r="D3216" s="6">
        <v>50</v>
      </c>
      <c r="E3216" s="8">
        <v>70</v>
      </c>
      <c r="F3216" t="s">
        <v>8218</v>
      </c>
      <c r="G3216" t="s">
        <v>8224</v>
      </c>
      <c r="H3216" t="s">
        <v>8246</v>
      </c>
      <c r="I3216">
        <v>1463353200</v>
      </c>
      <c r="J3216">
        <v>1462285182</v>
      </c>
      <c r="K3216" t="b">
        <v>0</v>
      </c>
      <c r="L3216">
        <v>3</v>
      </c>
      <c r="M3216" t="b">
        <v>1</v>
      </c>
      <c r="N3216" t="s">
        <v>8269</v>
      </c>
      <c r="O3216">
        <f t="shared" si="204"/>
        <v>140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42493.597013888888</v>
      </c>
      <c r="T3216" s="14">
        <f t="shared" si="203"/>
        <v>42505.958333333328</v>
      </c>
    </row>
    <row r="3217" spans="1:20" ht="48" x14ac:dyDescent="0.2">
      <c r="A3217">
        <v>2848</v>
      </c>
      <c r="B3217" s="3" t="s">
        <v>2848</v>
      </c>
      <c r="C3217" s="3" t="s">
        <v>6958</v>
      </c>
      <c r="D3217" s="6">
        <v>35000</v>
      </c>
      <c r="E3217" s="8">
        <v>70</v>
      </c>
      <c r="F3217" t="s">
        <v>8220</v>
      </c>
      <c r="G3217" t="s">
        <v>8223</v>
      </c>
      <c r="H3217" t="s">
        <v>8245</v>
      </c>
      <c r="I3217">
        <v>1432913659</v>
      </c>
      <c r="J3217">
        <v>1430321659</v>
      </c>
      <c r="K3217" t="b">
        <v>0</v>
      </c>
      <c r="L3217">
        <v>3</v>
      </c>
      <c r="M3217" t="b">
        <v>0</v>
      </c>
      <c r="N3217" t="s">
        <v>8269</v>
      </c>
      <c r="O3217">
        <f t="shared" si="204"/>
        <v>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42123.648831018523</v>
      </c>
      <c r="T3217" s="14">
        <f t="shared" si="203"/>
        <v>42153.648831018523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4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4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4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4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4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4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32" hidden="1" x14ac:dyDescent="0.2">
      <c r="A3224">
        <v>1005</v>
      </c>
      <c r="B3224" s="3" t="s">
        <v>1006</v>
      </c>
      <c r="C3224" s="3" t="s">
        <v>5115</v>
      </c>
      <c r="D3224" s="6">
        <v>200000</v>
      </c>
      <c r="E3224" s="8">
        <v>150102</v>
      </c>
      <c r="F3224" t="s">
        <v>8219</v>
      </c>
      <c r="G3224" t="s">
        <v>8223</v>
      </c>
      <c r="H3224" t="s">
        <v>8245</v>
      </c>
      <c r="I3224">
        <v>1446217183</v>
      </c>
      <c r="J3224">
        <v>1443538783</v>
      </c>
      <c r="K3224" t="b">
        <v>0</v>
      </c>
      <c r="L3224">
        <v>161</v>
      </c>
      <c r="M3224" t="b">
        <v>0</v>
      </c>
      <c r="N3224" t="s">
        <v>8271</v>
      </c>
      <c r="O3224">
        <f t="shared" si="204"/>
        <v>75</v>
      </c>
      <c r="P3224">
        <f t="shared" si="201"/>
        <v>932.31</v>
      </c>
      <c r="Q3224" s="10" t="s">
        <v>8308</v>
      </c>
      <c r="R3224" t="s">
        <v>8310</v>
      </c>
      <c r="S3224" s="14">
        <f t="shared" si="202"/>
        <v>42276.624803240738</v>
      </c>
      <c r="T3224" s="14">
        <f t="shared" si="203"/>
        <v>42307.624803240738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4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4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4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4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4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4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4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4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4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4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4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4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4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4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4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48" hidden="1" x14ac:dyDescent="0.2">
      <c r="A3240">
        <v>1336</v>
      </c>
      <c r="B3240" s="3" t="s">
        <v>1337</v>
      </c>
      <c r="C3240" s="3" t="s">
        <v>5446</v>
      </c>
      <c r="D3240" s="6">
        <v>100000</v>
      </c>
      <c r="E3240" s="8">
        <v>84947</v>
      </c>
      <c r="F3240" t="s">
        <v>8219</v>
      </c>
      <c r="G3240" t="s">
        <v>8223</v>
      </c>
      <c r="H3240" t="s">
        <v>8245</v>
      </c>
      <c r="I3240">
        <v>1418849028</v>
      </c>
      <c r="J3240">
        <v>1415825028</v>
      </c>
      <c r="K3240" t="b">
        <v>0</v>
      </c>
      <c r="L3240">
        <v>224</v>
      </c>
      <c r="M3240" t="b">
        <v>0</v>
      </c>
      <c r="N3240" t="s">
        <v>8271</v>
      </c>
      <c r="O3240">
        <f t="shared" si="204"/>
        <v>85</v>
      </c>
      <c r="P3240">
        <f t="shared" si="201"/>
        <v>379.23</v>
      </c>
      <c r="Q3240" s="10" t="s">
        <v>8308</v>
      </c>
      <c r="R3240" t="s">
        <v>8310</v>
      </c>
      <c r="S3240" s="14">
        <f t="shared" si="202"/>
        <v>41955.863750000004</v>
      </c>
      <c r="T3240" s="14">
        <f t="shared" si="203"/>
        <v>41990.863750000004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4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4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4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4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4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8" hidden="1" x14ac:dyDescent="0.2">
      <c r="A3246">
        <v>1311</v>
      </c>
      <c r="B3246" s="3" t="s">
        <v>1312</v>
      </c>
      <c r="C3246" s="3" t="s">
        <v>5421</v>
      </c>
      <c r="D3246" s="6">
        <v>250000</v>
      </c>
      <c r="E3246" s="8">
        <v>80070</v>
      </c>
      <c r="F3246" t="s">
        <v>8219</v>
      </c>
      <c r="G3246" t="s">
        <v>8223</v>
      </c>
      <c r="H3246" t="s">
        <v>8245</v>
      </c>
      <c r="I3246">
        <v>1480536919</v>
      </c>
      <c r="J3246">
        <v>1477509319</v>
      </c>
      <c r="K3246" t="b">
        <v>0</v>
      </c>
      <c r="L3246">
        <v>100</v>
      </c>
      <c r="M3246" t="b">
        <v>0</v>
      </c>
      <c r="N3246" t="s">
        <v>8271</v>
      </c>
      <c r="O3246">
        <f t="shared" si="204"/>
        <v>32</v>
      </c>
      <c r="P3246">
        <f t="shared" si="201"/>
        <v>800.7</v>
      </c>
      <c r="Q3246" s="10" t="s">
        <v>8308</v>
      </c>
      <c r="R3246" t="s">
        <v>8310</v>
      </c>
      <c r="S3246" s="14">
        <f t="shared" si="202"/>
        <v>42669.802303240736</v>
      </c>
      <c r="T3246" s="14">
        <f t="shared" si="203"/>
        <v>42704.843969907408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4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4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4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4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4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4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4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64" hidden="1" x14ac:dyDescent="0.2">
      <c r="A3254">
        <v>1306</v>
      </c>
      <c r="B3254" s="3" t="s">
        <v>1307</v>
      </c>
      <c r="C3254" s="3" t="s">
        <v>5416</v>
      </c>
      <c r="D3254" s="6">
        <v>110000</v>
      </c>
      <c r="E3254" s="8">
        <v>71771</v>
      </c>
      <c r="F3254" t="s">
        <v>8219</v>
      </c>
      <c r="G3254" t="s">
        <v>8223</v>
      </c>
      <c r="H3254" t="s">
        <v>8245</v>
      </c>
      <c r="I3254">
        <v>1417690734</v>
      </c>
      <c r="J3254">
        <v>1415098734</v>
      </c>
      <c r="K3254" t="b">
        <v>0</v>
      </c>
      <c r="L3254">
        <v>356</v>
      </c>
      <c r="M3254" t="b">
        <v>0</v>
      </c>
      <c r="N3254" t="s">
        <v>8271</v>
      </c>
      <c r="O3254">
        <f t="shared" si="204"/>
        <v>65</v>
      </c>
      <c r="P3254">
        <f t="shared" si="201"/>
        <v>201.6</v>
      </c>
      <c r="Q3254" s="10" t="s">
        <v>8308</v>
      </c>
      <c r="R3254" t="s">
        <v>8310</v>
      </c>
      <c r="S3254" s="14">
        <f t="shared" si="202"/>
        <v>41947.457569444443</v>
      </c>
      <c r="T3254" s="14">
        <f t="shared" si="203"/>
        <v>41977.457569444443</v>
      </c>
    </row>
    <row r="3255" spans="1:20" ht="48" hidden="1" x14ac:dyDescent="0.2">
      <c r="A3255">
        <v>1017</v>
      </c>
      <c r="B3255" s="3" t="s">
        <v>1018</v>
      </c>
      <c r="C3255" s="3" t="s">
        <v>5127</v>
      </c>
      <c r="D3255" s="6">
        <v>250000</v>
      </c>
      <c r="E3255" s="8">
        <v>57197</v>
      </c>
      <c r="F3255" t="s">
        <v>8219</v>
      </c>
      <c r="G3255" t="s">
        <v>8223</v>
      </c>
      <c r="H3255" t="s">
        <v>8245</v>
      </c>
      <c r="I3255">
        <v>1448125935</v>
      </c>
      <c r="J3255">
        <v>1444666335</v>
      </c>
      <c r="K3255" t="b">
        <v>0</v>
      </c>
      <c r="L3255">
        <v>355</v>
      </c>
      <c r="M3255" t="b">
        <v>0</v>
      </c>
      <c r="N3255" t="s">
        <v>8271</v>
      </c>
      <c r="O3255">
        <f t="shared" si="204"/>
        <v>23</v>
      </c>
      <c r="P3255">
        <f t="shared" si="201"/>
        <v>161.12</v>
      </c>
      <c r="Q3255" s="10" t="s">
        <v>8308</v>
      </c>
      <c r="R3255" t="s">
        <v>8310</v>
      </c>
      <c r="S3255" s="14">
        <f t="shared" si="202"/>
        <v>42289.675173611111</v>
      </c>
      <c r="T3255" s="14">
        <f t="shared" si="203"/>
        <v>42329.716840277775</v>
      </c>
    </row>
    <row r="3256" spans="1:20" ht="48" hidden="1" x14ac:dyDescent="0.2">
      <c r="A3256">
        <v>1343</v>
      </c>
      <c r="B3256" s="3" t="s">
        <v>1344</v>
      </c>
      <c r="C3256" s="3" t="s">
        <v>5453</v>
      </c>
      <c r="D3256" s="6">
        <v>50000</v>
      </c>
      <c r="E3256" s="8">
        <v>51149</v>
      </c>
      <c r="F3256" t="s">
        <v>8219</v>
      </c>
      <c r="G3256" t="s">
        <v>8223</v>
      </c>
      <c r="H3256" t="s">
        <v>8245</v>
      </c>
      <c r="I3256">
        <v>1471579140</v>
      </c>
      <c r="J3256">
        <v>1466512683</v>
      </c>
      <c r="K3256" t="b">
        <v>0</v>
      </c>
      <c r="L3256">
        <v>323</v>
      </c>
      <c r="M3256" t="b">
        <v>0</v>
      </c>
      <c r="N3256" t="s">
        <v>8271</v>
      </c>
      <c r="O3256">
        <f t="shared" si="204"/>
        <v>102</v>
      </c>
      <c r="P3256">
        <f t="shared" si="201"/>
        <v>158.36000000000001</v>
      </c>
      <c r="Q3256" s="10" t="s">
        <v>8308</v>
      </c>
      <c r="R3256" t="s">
        <v>8310</v>
      </c>
      <c r="S3256" s="14">
        <f t="shared" si="202"/>
        <v>42542.526423611111</v>
      </c>
      <c r="T3256" s="14">
        <f t="shared" si="203"/>
        <v>42601.165972222225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4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4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4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4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4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4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4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4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4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4"/>
        <v>0</v>
      </c>
      <c r="P3266">
        <f t="shared" ref="P3266:P3329" si="205">IFERROR(ROUND(E3266/L3266,2), 0)</f>
        <v>52</v>
      </c>
      <c r="Q3266" s="10" t="s">
        <v>8319</v>
      </c>
      <c r="R3266" t="s">
        <v>8345</v>
      </c>
      <c r="S3266" s="14">
        <f t="shared" ref="S3266:S3329" si="206">(((J3266/60)/60)/24)+DATE(1970,1,1)</f>
        <v>42107.679756944446</v>
      </c>
      <c r="T3266" s="14">
        <f t="shared" ref="T3266:T3329" si="207">(((I3266/60)/60)/24)+DATE(1970,1,1)</f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8">ROUND(E3267/D3267*100,0)</f>
        <v>3</v>
      </c>
      <c r="P3267">
        <f t="shared" si="205"/>
        <v>25.5</v>
      </c>
      <c r="Q3267" s="10" t="s">
        <v>8321</v>
      </c>
      <c r="R3267" t="s">
        <v>8325</v>
      </c>
      <c r="S3267" s="14">
        <f t="shared" si="206"/>
        <v>41825.791226851856</v>
      </c>
      <c r="T3267" s="14">
        <f t="shared" si="207"/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8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8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8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8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8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32" hidden="1" x14ac:dyDescent="0.2">
      <c r="A3273">
        <v>1315</v>
      </c>
      <c r="B3273" s="3" t="s">
        <v>1316</v>
      </c>
      <c r="C3273" s="3" t="s">
        <v>5425</v>
      </c>
      <c r="D3273" s="6">
        <v>100000</v>
      </c>
      <c r="E3273" s="8">
        <v>40404</v>
      </c>
      <c r="F3273" t="s">
        <v>8219</v>
      </c>
      <c r="G3273" t="s">
        <v>8223</v>
      </c>
      <c r="H3273" t="s">
        <v>8245</v>
      </c>
      <c r="I3273">
        <v>1446771600</v>
      </c>
      <c r="J3273">
        <v>1443700648</v>
      </c>
      <c r="K3273" t="b">
        <v>0</v>
      </c>
      <c r="L3273">
        <v>248</v>
      </c>
      <c r="M3273" t="b">
        <v>0</v>
      </c>
      <c r="N3273" t="s">
        <v>8271</v>
      </c>
      <c r="O3273">
        <f t="shared" si="208"/>
        <v>40</v>
      </c>
      <c r="P3273">
        <f t="shared" si="205"/>
        <v>162.91999999999999</v>
      </c>
      <c r="Q3273" s="10" t="s">
        <v>8308</v>
      </c>
      <c r="R3273" t="s">
        <v>8310</v>
      </c>
      <c r="S3273" s="14">
        <f t="shared" si="206"/>
        <v>42278.498240740737</v>
      </c>
      <c r="T3273" s="14">
        <f t="shared" si="207"/>
        <v>42314.041666666672</v>
      </c>
    </row>
    <row r="3274" spans="1:20" ht="48" hidden="1" x14ac:dyDescent="0.2">
      <c r="A3274">
        <v>1337</v>
      </c>
      <c r="B3274" s="3" t="s">
        <v>1338</v>
      </c>
      <c r="C3274" s="3" t="s">
        <v>5447</v>
      </c>
      <c r="D3274" s="6">
        <v>50000</v>
      </c>
      <c r="E3274" s="8">
        <v>24691</v>
      </c>
      <c r="F3274" t="s">
        <v>8219</v>
      </c>
      <c r="G3274" t="s">
        <v>8223</v>
      </c>
      <c r="H3274" t="s">
        <v>8245</v>
      </c>
      <c r="I3274">
        <v>1488549079</v>
      </c>
      <c r="J3274">
        <v>1485957079</v>
      </c>
      <c r="K3274" t="b">
        <v>0</v>
      </c>
      <c r="L3274">
        <v>140</v>
      </c>
      <c r="M3274" t="b">
        <v>0</v>
      </c>
      <c r="N3274" t="s">
        <v>8271</v>
      </c>
      <c r="O3274">
        <f t="shared" si="208"/>
        <v>49</v>
      </c>
      <c r="P3274">
        <f t="shared" si="205"/>
        <v>176.36</v>
      </c>
      <c r="Q3274" s="10" t="s">
        <v>8308</v>
      </c>
      <c r="R3274" t="s">
        <v>8310</v>
      </c>
      <c r="S3274" s="14">
        <f t="shared" si="206"/>
        <v>42767.577303240745</v>
      </c>
      <c r="T3274" s="14">
        <f t="shared" si="207"/>
        <v>42797.577303240745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8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8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8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8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8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8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8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8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8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8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32" hidden="1" x14ac:dyDescent="0.2">
      <c r="A3285">
        <v>1019</v>
      </c>
      <c r="B3285" s="3" t="s">
        <v>1020</v>
      </c>
      <c r="C3285" s="3" t="s">
        <v>5129</v>
      </c>
      <c r="D3285" s="6">
        <v>45000</v>
      </c>
      <c r="E3285" s="8">
        <v>21300</v>
      </c>
      <c r="F3285" t="s">
        <v>8219</v>
      </c>
      <c r="G3285" t="s">
        <v>8223</v>
      </c>
      <c r="H3285" t="s">
        <v>8245</v>
      </c>
      <c r="I3285">
        <v>1423092149</v>
      </c>
      <c r="J3285">
        <v>1420500149</v>
      </c>
      <c r="K3285" t="b">
        <v>0</v>
      </c>
      <c r="L3285">
        <v>400</v>
      </c>
      <c r="M3285" t="b">
        <v>0</v>
      </c>
      <c r="N3285" t="s">
        <v>8271</v>
      </c>
      <c r="O3285">
        <f t="shared" si="208"/>
        <v>47</v>
      </c>
      <c r="P3285">
        <f t="shared" si="205"/>
        <v>53.25</v>
      </c>
      <c r="Q3285" s="10" t="s">
        <v>8308</v>
      </c>
      <c r="R3285" t="s">
        <v>8310</v>
      </c>
      <c r="S3285" s="14">
        <f t="shared" si="206"/>
        <v>42009.973946759259</v>
      </c>
      <c r="T3285" s="14">
        <f t="shared" si="207"/>
        <v>42039.973946759259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8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8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8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8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8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8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8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8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8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2" hidden="1" x14ac:dyDescent="0.2">
      <c r="A3295">
        <v>1004</v>
      </c>
      <c r="B3295" s="3" t="s">
        <v>1005</v>
      </c>
      <c r="C3295" s="3" t="s">
        <v>5114</v>
      </c>
      <c r="D3295" s="6">
        <v>25000</v>
      </c>
      <c r="E3295" s="8">
        <v>20552</v>
      </c>
      <c r="F3295" t="s">
        <v>8219</v>
      </c>
      <c r="G3295" t="s">
        <v>8223</v>
      </c>
      <c r="H3295" t="s">
        <v>8245</v>
      </c>
      <c r="I3295">
        <v>1455814827</v>
      </c>
      <c r="J3295">
        <v>1453222827</v>
      </c>
      <c r="K3295" t="b">
        <v>0</v>
      </c>
      <c r="L3295">
        <v>95</v>
      </c>
      <c r="M3295" t="b">
        <v>0</v>
      </c>
      <c r="N3295" t="s">
        <v>8271</v>
      </c>
      <c r="O3295">
        <f t="shared" si="208"/>
        <v>82</v>
      </c>
      <c r="P3295">
        <f t="shared" si="205"/>
        <v>216.34</v>
      </c>
      <c r="Q3295" s="10" t="s">
        <v>8308</v>
      </c>
      <c r="R3295" t="s">
        <v>8310</v>
      </c>
      <c r="S3295" s="14">
        <f t="shared" si="206"/>
        <v>42388.708645833336</v>
      </c>
      <c r="T3295" s="14">
        <f t="shared" si="207"/>
        <v>42418.708645833336</v>
      </c>
    </row>
    <row r="3296" spans="1:20" ht="48" hidden="1" x14ac:dyDescent="0.2">
      <c r="A3296">
        <v>1000</v>
      </c>
      <c r="B3296" s="3" t="s">
        <v>1001</v>
      </c>
      <c r="C3296" s="3" t="s">
        <v>5110</v>
      </c>
      <c r="D3296" s="6">
        <v>894700</v>
      </c>
      <c r="E3296" s="8">
        <v>19824</v>
      </c>
      <c r="F3296" t="s">
        <v>8219</v>
      </c>
      <c r="G3296" t="s">
        <v>8223</v>
      </c>
      <c r="H3296" t="s">
        <v>8245</v>
      </c>
      <c r="I3296">
        <v>1489537560</v>
      </c>
      <c r="J3296">
        <v>1484357160</v>
      </c>
      <c r="K3296" t="b">
        <v>0</v>
      </c>
      <c r="L3296">
        <v>6</v>
      </c>
      <c r="M3296" t="b">
        <v>0</v>
      </c>
      <c r="N3296" t="s">
        <v>8271</v>
      </c>
      <c r="O3296">
        <f t="shared" si="208"/>
        <v>2</v>
      </c>
      <c r="P3296">
        <f t="shared" si="205"/>
        <v>3304</v>
      </c>
      <c r="Q3296" s="10" t="s">
        <v>8308</v>
      </c>
      <c r="R3296" t="s">
        <v>8310</v>
      </c>
      <c r="S3296" s="14">
        <f t="shared" si="206"/>
        <v>42749.059722222228</v>
      </c>
      <c r="T3296" s="14">
        <f t="shared" si="207"/>
        <v>42809.018055555556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8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0" ht="48" hidden="1" x14ac:dyDescent="0.2">
      <c r="A3298">
        <v>1341</v>
      </c>
      <c r="B3298" s="3" t="s">
        <v>1342</v>
      </c>
      <c r="C3298" s="3" t="s">
        <v>5451</v>
      </c>
      <c r="D3298" s="6">
        <v>25000</v>
      </c>
      <c r="E3298" s="8">
        <v>17590</v>
      </c>
      <c r="F3298" t="s">
        <v>8219</v>
      </c>
      <c r="G3298" t="s">
        <v>8224</v>
      </c>
      <c r="H3298" t="s">
        <v>8246</v>
      </c>
      <c r="I3298">
        <v>1475333917</v>
      </c>
      <c r="J3298">
        <v>1472569117</v>
      </c>
      <c r="K3298" t="b">
        <v>0</v>
      </c>
      <c r="L3298">
        <v>46</v>
      </c>
      <c r="M3298" t="b">
        <v>0</v>
      </c>
      <c r="N3298" t="s">
        <v>8271</v>
      </c>
      <c r="O3298">
        <f t="shared" si="208"/>
        <v>70</v>
      </c>
      <c r="P3298">
        <f t="shared" si="205"/>
        <v>382.39</v>
      </c>
      <c r="Q3298" s="10" t="s">
        <v>8308</v>
      </c>
      <c r="R3298" t="s">
        <v>8310</v>
      </c>
      <c r="S3298" s="14">
        <f t="shared" si="206"/>
        <v>42612.624039351853</v>
      </c>
      <c r="T3298" s="14">
        <f t="shared" si="207"/>
        <v>42644.624039351853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8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8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8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8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0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8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8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</row>
    <row r="3305" spans="1:20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8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0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8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0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8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8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8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8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8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8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8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8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8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8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8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8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8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8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8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8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8" x14ac:dyDescent="0.2">
      <c r="A3323">
        <v>3142</v>
      </c>
      <c r="B3323" s="3" t="s">
        <v>3142</v>
      </c>
      <c r="C3323" s="3" t="s">
        <v>7252</v>
      </c>
      <c r="D3323" s="6">
        <v>2750</v>
      </c>
      <c r="E3323" s="8">
        <v>45</v>
      </c>
      <c r="F3323" t="s">
        <v>8221</v>
      </c>
      <c r="G3323" t="s">
        <v>8224</v>
      </c>
      <c r="H3323" t="s">
        <v>8246</v>
      </c>
      <c r="I3323">
        <v>1489922339</v>
      </c>
      <c r="J3323">
        <v>1487333939</v>
      </c>
      <c r="K3323" t="b">
        <v>0</v>
      </c>
      <c r="L3323">
        <v>3</v>
      </c>
      <c r="M3323" t="b">
        <v>0</v>
      </c>
      <c r="N3323" t="s">
        <v>8269</v>
      </c>
      <c r="O3323">
        <f t="shared" si="208"/>
        <v>2</v>
      </c>
      <c r="P3323">
        <f t="shared" si="205"/>
        <v>15</v>
      </c>
      <c r="Q3323" s="10" t="s">
        <v>8323</v>
      </c>
      <c r="R3323" t="s">
        <v>8326</v>
      </c>
      <c r="S3323" s="14">
        <f t="shared" si="206"/>
        <v>42783.513182870374</v>
      </c>
      <c r="T3323" s="14">
        <f t="shared" si="207"/>
        <v>42813.471516203703</v>
      </c>
    </row>
    <row r="3324" spans="1:20" ht="48" x14ac:dyDescent="0.2">
      <c r="A3324">
        <v>2866</v>
      </c>
      <c r="B3324" s="3" t="s">
        <v>2866</v>
      </c>
      <c r="C3324" s="3" t="s">
        <v>6976</v>
      </c>
      <c r="D3324" s="6">
        <v>5000</v>
      </c>
      <c r="E3324" s="8">
        <v>45</v>
      </c>
      <c r="F3324" t="s">
        <v>8220</v>
      </c>
      <c r="G3324" t="s">
        <v>8223</v>
      </c>
      <c r="H3324" t="s">
        <v>8245</v>
      </c>
      <c r="I3324">
        <v>1476482400</v>
      </c>
      <c r="J3324">
        <v>1473893721</v>
      </c>
      <c r="K3324" t="b">
        <v>0</v>
      </c>
      <c r="L3324">
        <v>2</v>
      </c>
      <c r="M3324" t="b">
        <v>0</v>
      </c>
      <c r="N3324" t="s">
        <v>8269</v>
      </c>
      <c r="O3324">
        <f t="shared" si="208"/>
        <v>1</v>
      </c>
      <c r="P3324">
        <f t="shared" si="205"/>
        <v>22.5</v>
      </c>
      <c r="Q3324" s="10" t="s">
        <v>8323</v>
      </c>
      <c r="R3324" t="s">
        <v>8326</v>
      </c>
      <c r="S3324" s="14">
        <f t="shared" si="206"/>
        <v>42627.955104166671</v>
      </c>
      <c r="T3324" s="14">
        <f t="shared" si="207"/>
        <v>42657.916666666672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8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8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8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8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8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8"/>
        <v>0</v>
      </c>
      <c r="P3330">
        <f t="shared" ref="P3330:P3393" si="209">IFERROR(ROUND(E3330/L3330,2), 0)</f>
        <v>10.5</v>
      </c>
      <c r="Q3330" s="10" t="s">
        <v>8308</v>
      </c>
      <c r="R3330" t="s">
        <v>8318</v>
      </c>
      <c r="S3330" s="14">
        <f t="shared" ref="S3330:S3393" si="210">(((J3330/60)/60)/24)+DATE(1970,1,1)</f>
        <v>41859.925856481481</v>
      </c>
      <c r="T3330" s="14">
        <f t="shared" ref="T3330:T3393" si="211">(((I3330/60)/60)/24)+DATE(1970,1,1)</f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12">ROUND(E3331/D3331*100,0)</f>
        <v>0</v>
      </c>
      <c r="P3331">
        <f t="shared" si="209"/>
        <v>6.83</v>
      </c>
      <c r="Q3331" s="10" t="s">
        <v>8316</v>
      </c>
      <c r="R3331" t="s">
        <v>8334</v>
      </c>
      <c r="S3331" s="14">
        <f t="shared" si="210"/>
        <v>42538.77243055556</v>
      </c>
      <c r="T3331" s="14">
        <f t="shared" si="211"/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12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12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48" hidden="1" x14ac:dyDescent="0.2">
      <c r="A3334">
        <v>1304</v>
      </c>
      <c r="B3334" s="3" t="s">
        <v>1305</v>
      </c>
      <c r="C3334" s="3" t="s">
        <v>5414</v>
      </c>
      <c r="D3334" s="6">
        <v>40000</v>
      </c>
      <c r="E3334" s="8">
        <v>15851</v>
      </c>
      <c r="F3334" t="s">
        <v>8219</v>
      </c>
      <c r="G3334" t="s">
        <v>8224</v>
      </c>
      <c r="H3334" t="s">
        <v>8246</v>
      </c>
      <c r="I3334">
        <v>1489376405</v>
      </c>
      <c r="J3334">
        <v>1484196005</v>
      </c>
      <c r="K3334" t="b">
        <v>0</v>
      </c>
      <c r="L3334">
        <v>104</v>
      </c>
      <c r="M3334" t="b">
        <v>0</v>
      </c>
      <c r="N3334" t="s">
        <v>8271</v>
      </c>
      <c r="O3334">
        <f t="shared" si="212"/>
        <v>40</v>
      </c>
      <c r="P3334">
        <f t="shared" si="209"/>
        <v>152.41</v>
      </c>
      <c r="Q3334" s="10" t="s">
        <v>8308</v>
      </c>
      <c r="R3334" t="s">
        <v>8310</v>
      </c>
      <c r="S3334" s="14">
        <f t="shared" si="210"/>
        <v>42747.194502314815</v>
      </c>
      <c r="T3334" s="14">
        <f t="shared" si="211"/>
        <v>42807.152835648143</v>
      </c>
    </row>
    <row r="3335" spans="1:20" ht="48" hidden="1" x14ac:dyDescent="0.2">
      <c r="A3335">
        <v>1334</v>
      </c>
      <c r="B3335" s="3" t="s">
        <v>1335</v>
      </c>
      <c r="C3335" s="3" t="s">
        <v>5444</v>
      </c>
      <c r="D3335" s="6">
        <v>133000</v>
      </c>
      <c r="E3335" s="8">
        <v>14303</v>
      </c>
      <c r="F3335" t="s">
        <v>8219</v>
      </c>
      <c r="G3335" t="s">
        <v>8223</v>
      </c>
      <c r="H3335" t="s">
        <v>8245</v>
      </c>
      <c r="I3335">
        <v>1457721287</v>
      </c>
      <c r="J3335">
        <v>1455129287</v>
      </c>
      <c r="K3335" t="b">
        <v>0</v>
      </c>
      <c r="L3335">
        <v>276</v>
      </c>
      <c r="M3335" t="b">
        <v>0</v>
      </c>
      <c r="N3335" t="s">
        <v>8271</v>
      </c>
      <c r="O3335">
        <f t="shared" si="212"/>
        <v>11</v>
      </c>
      <c r="P3335">
        <f t="shared" si="209"/>
        <v>51.82</v>
      </c>
      <c r="Q3335" s="10" t="s">
        <v>8308</v>
      </c>
      <c r="R3335" t="s">
        <v>8310</v>
      </c>
      <c r="S3335" s="14">
        <f t="shared" si="210"/>
        <v>42410.774155092593</v>
      </c>
      <c r="T3335" s="14">
        <f t="shared" si="211"/>
        <v>42440.774155092593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12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12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48" hidden="1" x14ac:dyDescent="0.2">
      <c r="A3338">
        <v>1007</v>
      </c>
      <c r="B3338" s="3" t="s">
        <v>1008</v>
      </c>
      <c r="C3338" s="3" t="s">
        <v>5117</v>
      </c>
      <c r="D3338" s="6">
        <v>30000</v>
      </c>
      <c r="E3338" s="8">
        <v>13296</v>
      </c>
      <c r="F3338" t="s">
        <v>8219</v>
      </c>
      <c r="G3338" t="s">
        <v>8223</v>
      </c>
      <c r="H3338" t="s">
        <v>8245</v>
      </c>
      <c r="I3338">
        <v>1481727623</v>
      </c>
      <c r="J3338">
        <v>1478095223</v>
      </c>
      <c r="K3338" t="b">
        <v>0</v>
      </c>
      <c r="L3338">
        <v>76</v>
      </c>
      <c r="M3338" t="b">
        <v>0</v>
      </c>
      <c r="N3338" t="s">
        <v>8271</v>
      </c>
      <c r="O3338">
        <f t="shared" si="212"/>
        <v>44</v>
      </c>
      <c r="P3338">
        <f t="shared" si="209"/>
        <v>174.95</v>
      </c>
      <c r="Q3338" s="10" t="s">
        <v>8308</v>
      </c>
      <c r="R3338" t="s">
        <v>8310</v>
      </c>
      <c r="S3338" s="14">
        <f t="shared" si="210"/>
        <v>42676.583599537036</v>
      </c>
      <c r="T3338" s="14">
        <f t="shared" si="211"/>
        <v>42718.6252662037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12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12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12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12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12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12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32" hidden="1" x14ac:dyDescent="0.2">
      <c r="A3345">
        <v>1309</v>
      </c>
      <c r="B3345" s="3" t="s">
        <v>1310</v>
      </c>
      <c r="C3345" s="3" t="s">
        <v>5419</v>
      </c>
      <c r="D3345" s="6">
        <v>11500</v>
      </c>
      <c r="E3345" s="8">
        <v>12879</v>
      </c>
      <c r="F3345" t="s">
        <v>8219</v>
      </c>
      <c r="G3345" t="s">
        <v>8223</v>
      </c>
      <c r="H3345" t="s">
        <v>8245</v>
      </c>
      <c r="I3345">
        <v>1444943468</v>
      </c>
      <c r="J3345">
        <v>1441919468</v>
      </c>
      <c r="K3345" t="b">
        <v>0</v>
      </c>
      <c r="L3345">
        <v>35</v>
      </c>
      <c r="M3345" t="b">
        <v>0</v>
      </c>
      <c r="N3345" t="s">
        <v>8271</v>
      </c>
      <c r="O3345">
        <f t="shared" si="212"/>
        <v>112</v>
      </c>
      <c r="P3345">
        <f t="shared" si="209"/>
        <v>367.97</v>
      </c>
      <c r="Q3345" s="10" t="s">
        <v>8308</v>
      </c>
      <c r="R3345" t="s">
        <v>8310</v>
      </c>
      <c r="S3345" s="14">
        <f t="shared" si="210"/>
        <v>42257.882731481484</v>
      </c>
      <c r="T3345" s="14">
        <f t="shared" si="211"/>
        <v>42292.882731481484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12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8" hidden="1" x14ac:dyDescent="0.2">
      <c r="A3347">
        <v>1313</v>
      </c>
      <c r="B3347" s="3" t="s">
        <v>1314</v>
      </c>
      <c r="C3347" s="3" t="s">
        <v>5423</v>
      </c>
      <c r="D3347" s="6">
        <v>40000</v>
      </c>
      <c r="E3347" s="8">
        <v>12446</v>
      </c>
      <c r="F3347" t="s">
        <v>8219</v>
      </c>
      <c r="G3347" t="s">
        <v>8223</v>
      </c>
      <c r="H3347" t="s">
        <v>8245</v>
      </c>
      <c r="I3347">
        <v>1457024514</v>
      </c>
      <c r="J3347">
        <v>1454432514</v>
      </c>
      <c r="K3347" t="b">
        <v>0</v>
      </c>
      <c r="L3347">
        <v>122</v>
      </c>
      <c r="M3347" t="b">
        <v>0</v>
      </c>
      <c r="N3347" t="s">
        <v>8271</v>
      </c>
      <c r="O3347">
        <f t="shared" si="212"/>
        <v>31</v>
      </c>
      <c r="P3347">
        <f t="shared" si="209"/>
        <v>102.02</v>
      </c>
      <c r="Q3347" s="10" t="s">
        <v>8308</v>
      </c>
      <c r="R3347" t="s">
        <v>8310</v>
      </c>
      <c r="S3347" s="14">
        <f t="shared" si="210"/>
        <v>42402.709652777776</v>
      </c>
      <c r="T3347" s="14">
        <f t="shared" si="211"/>
        <v>42432.709652777776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12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12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12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12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48" hidden="1" x14ac:dyDescent="0.2">
      <c r="A3352">
        <v>1317</v>
      </c>
      <c r="B3352" s="3" t="s">
        <v>1318</v>
      </c>
      <c r="C3352" s="3" t="s">
        <v>5427</v>
      </c>
      <c r="D3352" s="6">
        <v>200000</v>
      </c>
      <c r="E3352" s="8">
        <v>11467</v>
      </c>
      <c r="F3352" t="s">
        <v>8219</v>
      </c>
      <c r="G3352" t="s">
        <v>8231</v>
      </c>
      <c r="H3352" t="s">
        <v>8252</v>
      </c>
      <c r="I3352">
        <v>1469109600</v>
      </c>
      <c r="J3352">
        <v>1464586746</v>
      </c>
      <c r="K3352" t="b">
        <v>0</v>
      </c>
      <c r="L3352">
        <v>19</v>
      </c>
      <c r="M3352" t="b">
        <v>0</v>
      </c>
      <c r="N3352" t="s">
        <v>8271</v>
      </c>
      <c r="O3352">
        <f t="shared" si="212"/>
        <v>6</v>
      </c>
      <c r="P3352">
        <f t="shared" si="209"/>
        <v>603.53</v>
      </c>
      <c r="Q3352" s="10" t="s">
        <v>8308</v>
      </c>
      <c r="R3352" t="s">
        <v>8310</v>
      </c>
      <c r="S3352" s="14">
        <f t="shared" si="210"/>
        <v>42520.235486111109</v>
      </c>
      <c r="T3352" s="14">
        <f t="shared" si="211"/>
        <v>42572.583333333328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12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12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12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12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12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12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12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12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12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12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12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12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48" hidden="1" x14ac:dyDescent="0.2">
      <c r="A3365">
        <v>1013</v>
      </c>
      <c r="B3365" s="3" t="s">
        <v>1014</v>
      </c>
      <c r="C3365" s="3" t="s">
        <v>5123</v>
      </c>
      <c r="D3365" s="6">
        <v>25000</v>
      </c>
      <c r="E3365" s="8">
        <v>8632</v>
      </c>
      <c r="F3365" t="s">
        <v>8219</v>
      </c>
      <c r="G3365" t="s">
        <v>8223</v>
      </c>
      <c r="H3365" t="s">
        <v>8245</v>
      </c>
      <c r="I3365">
        <v>1451419200</v>
      </c>
      <c r="J3365">
        <v>1449000056</v>
      </c>
      <c r="K3365" t="b">
        <v>0</v>
      </c>
      <c r="L3365">
        <v>90</v>
      </c>
      <c r="M3365" t="b">
        <v>0</v>
      </c>
      <c r="N3365" t="s">
        <v>8271</v>
      </c>
      <c r="O3365">
        <f t="shared" si="212"/>
        <v>35</v>
      </c>
      <c r="P3365">
        <f t="shared" si="209"/>
        <v>95.91</v>
      </c>
      <c r="Q3365" s="10" t="s">
        <v>8308</v>
      </c>
      <c r="R3365" t="s">
        <v>8310</v>
      </c>
      <c r="S3365" s="14">
        <f t="shared" si="210"/>
        <v>42339.833981481483</v>
      </c>
      <c r="T3365" s="14">
        <f t="shared" si="211"/>
        <v>42367.833333333328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12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12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12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12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12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12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12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12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12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48" hidden="1" x14ac:dyDescent="0.2">
      <c r="A3375">
        <v>1330</v>
      </c>
      <c r="B3375" s="3" t="s">
        <v>1331</v>
      </c>
      <c r="C3375" s="3" t="s">
        <v>5440</v>
      </c>
      <c r="D3375" s="6">
        <v>35000</v>
      </c>
      <c r="E3375" s="8">
        <v>7873</v>
      </c>
      <c r="F3375" t="s">
        <v>8219</v>
      </c>
      <c r="G3375" t="s">
        <v>8223</v>
      </c>
      <c r="H3375" t="s">
        <v>8245</v>
      </c>
      <c r="I3375">
        <v>1467432000</v>
      </c>
      <c r="J3375">
        <v>1464763109</v>
      </c>
      <c r="K3375" t="b">
        <v>0</v>
      </c>
      <c r="L3375">
        <v>50</v>
      </c>
      <c r="M3375" t="b">
        <v>0</v>
      </c>
      <c r="N3375" t="s">
        <v>8271</v>
      </c>
      <c r="O3375">
        <f t="shared" si="212"/>
        <v>22</v>
      </c>
      <c r="P3375">
        <f t="shared" si="209"/>
        <v>157.46</v>
      </c>
      <c r="Q3375" s="10" t="s">
        <v>8308</v>
      </c>
      <c r="R3375" t="s">
        <v>8310</v>
      </c>
      <c r="S3375" s="14">
        <f t="shared" si="210"/>
        <v>42522.276724537034</v>
      </c>
      <c r="T3375" s="14">
        <f t="shared" si="211"/>
        <v>42553.166666666672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12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12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12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12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12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12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12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0" ht="48" hidden="1" x14ac:dyDescent="0.2">
      <c r="A3383">
        <v>1305</v>
      </c>
      <c r="B3383" s="3" t="s">
        <v>1306</v>
      </c>
      <c r="C3383" s="3" t="s">
        <v>5415</v>
      </c>
      <c r="D3383" s="6">
        <v>30000</v>
      </c>
      <c r="E3383" s="8">
        <v>7793</v>
      </c>
      <c r="F3383" t="s">
        <v>8219</v>
      </c>
      <c r="G3383" t="s">
        <v>8223</v>
      </c>
      <c r="H3383" t="s">
        <v>8245</v>
      </c>
      <c r="I3383">
        <v>1469122200</v>
      </c>
      <c r="J3383">
        <v>1466611108</v>
      </c>
      <c r="K3383" t="b">
        <v>0</v>
      </c>
      <c r="L3383">
        <v>86</v>
      </c>
      <c r="M3383" t="b">
        <v>0</v>
      </c>
      <c r="N3383" t="s">
        <v>8271</v>
      </c>
      <c r="O3383">
        <f t="shared" si="212"/>
        <v>26</v>
      </c>
      <c r="P3383">
        <f t="shared" si="209"/>
        <v>90.62</v>
      </c>
      <c r="Q3383" s="10" t="s">
        <v>8308</v>
      </c>
      <c r="R3383" t="s">
        <v>8310</v>
      </c>
      <c r="S3383" s="14">
        <f t="shared" si="210"/>
        <v>42543.665601851855</v>
      </c>
      <c r="T3383" s="14">
        <f t="shared" si="211"/>
        <v>42572.729166666672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12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12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0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12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0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12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12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12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12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0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12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0" ht="48" hidden="1" x14ac:dyDescent="0.2">
      <c r="A3392">
        <v>1009</v>
      </c>
      <c r="B3392" s="3" t="s">
        <v>1010</v>
      </c>
      <c r="C3392" s="3" t="s">
        <v>5119</v>
      </c>
      <c r="D3392" s="6">
        <v>50000</v>
      </c>
      <c r="E3392" s="8">
        <v>6565</v>
      </c>
      <c r="F3392" t="s">
        <v>8219</v>
      </c>
      <c r="G3392" t="s">
        <v>8223</v>
      </c>
      <c r="H3392" t="s">
        <v>8245</v>
      </c>
      <c r="I3392">
        <v>1466346646</v>
      </c>
      <c r="J3392">
        <v>1463754646</v>
      </c>
      <c r="K3392" t="b">
        <v>0</v>
      </c>
      <c r="L3392">
        <v>101</v>
      </c>
      <c r="M3392" t="b">
        <v>0</v>
      </c>
      <c r="N3392" t="s">
        <v>8271</v>
      </c>
      <c r="O3392">
        <f t="shared" si="212"/>
        <v>13</v>
      </c>
      <c r="P3392">
        <f t="shared" si="209"/>
        <v>65</v>
      </c>
      <c r="Q3392" s="10" t="s">
        <v>8308</v>
      </c>
      <c r="R3392" t="s">
        <v>8310</v>
      </c>
      <c r="S3392" s="14">
        <f t="shared" si="210"/>
        <v>42510.604699074072</v>
      </c>
      <c r="T3392" s="14">
        <f t="shared" si="211"/>
        <v>42540.604699074072</v>
      </c>
    </row>
    <row r="3393" spans="1:20" ht="48" hidden="1" x14ac:dyDescent="0.2">
      <c r="A3393">
        <v>1318</v>
      </c>
      <c r="B3393" s="3" t="s">
        <v>1319</v>
      </c>
      <c r="C3393" s="3" t="s">
        <v>5428</v>
      </c>
      <c r="D3393" s="6">
        <v>40000</v>
      </c>
      <c r="E3393" s="8">
        <v>6130</v>
      </c>
      <c r="F3393" t="s">
        <v>8219</v>
      </c>
      <c r="G3393" t="s">
        <v>8223</v>
      </c>
      <c r="H3393" t="s">
        <v>8245</v>
      </c>
      <c r="I3393">
        <v>1420938172</v>
      </c>
      <c r="J3393">
        <v>1418346172</v>
      </c>
      <c r="K3393" t="b">
        <v>0</v>
      </c>
      <c r="L3393">
        <v>135</v>
      </c>
      <c r="M3393" t="b">
        <v>0</v>
      </c>
      <c r="N3393" t="s">
        <v>8271</v>
      </c>
      <c r="O3393">
        <f t="shared" si="212"/>
        <v>15</v>
      </c>
      <c r="P3393">
        <f t="shared" si="209"/>
        <v>45.41</v>
      </c>
      <c r="Q3393" s="10" t="s">
        <v>8308</v>
      </c>
      <c r="R3393" t="s">
        <v>8310</v>
      </c>
      <c r="S3393" s="14">
        <f t="shared" si="210"/>
        <v>41985.043657407412</v>
      </c>
      <c r="T3393" s="14">
        <f t="shared" si="211"/>
        <v>42015.043657407412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12"/>
        <v>1</v>
      </c>
      <c r="P3394">
        <f t="shared" ref="P3394:P3457" si="213">IFERROR(ROUND(E3394/L3394,2), 0)</f>
        <v>6.75</v>
      </c>
      <c r="Q3394" s="10" t="s">
        <v>8323</v>
      </c>
      <c r="R3394" t="s">
        <v>8326</v>
      </c>
      <c r="S3394" s="14">
        <f t="shared" ref="S3394:S3457" si="214">(((J3394/60)/60)/24)+DATE(1970,1,1)</f>
        <v>41833.951516203706</v>
      </c>
      <c r="T3394" s="14">
        <f t="shared" ref="T3394:T3457" si="215">(((I3394/60)/60)/24)+DATE(1970,1,1)</f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6">ROUND(E3395/D3395*100,0)</f>
        <v>0</v>
      </c>
      <c r="P3395">
        <f t="shared" si="213"/>
        <v>13.01</v>
      </c>
      <c r="Q3395" s="10" t="s">
        <v>8319</v>
      </c>
      <c r="R3395" t="s">
        <v>8345</v>
      </c>
      <c r="S3395" s="14">
        <f t="shared" si="214"/>
        <v>41787.898240740738</v>
      </c>
      <c r="T3395" s="14">
        <f t="shared" si="215"/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6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6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6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6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6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6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6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6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6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48" hidden="1" x14ac:dyDescent="0.2">
      <c r="A3405">
        <v>1321</v>
      </c>
      <c r="B3405" s="3" t="s">
        <v>1322</v>
      </c>
      <c r="C3405" s="3" t="s">
        <v>5431</v>
      </c>
      <c r="D3405" s="6">
        <v>462000</v>
      </c>
      <c r="E3405" s="8">
        <v>6019</v>
      </c>
      <c r="F3405" t="s">
        <v>8219</v>
      </c>
      <c r="G3405" t="s">
        <v>8234</v>
      </c>
      <c r="H3405" t="s">
        <v>8254</v>
      </c>
      <c r="I3405">
        <v>1482515937</v>
      </c>
      <c r="J3405">
        <v>1479923937</v>
      </c>
      <c r="K3405" t="b">
        <v>0</v>
      </c>
      <c r="L3405">
        <v>7</v>
      </c>
      <c r="M3405" t="b">
        <v>0</v>
      </c>
      <c r="N3405" t="s">
        <v>8271</v>
      </c>
      <c r="O3405">
        <f t="shared" si="216"/>
        <v>1</v>
      </c>
      <c r="P3405">
        <f t="shared" si="213"/>
        <v>859.86</v>
      </c>
      <c r="Q3405" s="10" t="s">
        <v>8308</v>
      </c>
      <c r="R3405" t="s">
        <v>8310</v>
      </c>
      <c r="S3405" s="14">
        <f t="shared" si="214"/>
        <v>42697.74927083333</v>
      </c>
      <c r="T3405" s="14">
        <f t="shared" si="215"/>
        <v>42727.74927083333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6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6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6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6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6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6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6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6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6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32" hidden="1" x14ac:dyDescent="0.2">
      <c r="A3415">
        <v>1307</v>
      </c>
      <c r="B3415" s="3" t="s">
        <v>1308</v>
      </c>
      <c r="C3415" s="3" t="s">
        <v>5417</v>
      </c>
      <c r="D3415" s="6">
        <v>50000</v>
      </c>
      <c r="E3415" s="8">
        <v>5757</v>
      </c>
      <c r="F3415" t="s">
        <v>8219</v>
      </c>
      <c r="G3415" t="s">
        <v>8223</v>
      </c>
      <c r="H3415" t="s">
        <v>8245</v>
      </c>
      <c r="I3415">
        <v>1455710679</v>
      </c>
      <c r="J3415">
        <v>1453118679</v>
      </c>
      <c r="K3415" t="b">
        <v>0</v>
      </c>
      <c r="L3415">
        <v>45</v>
      </c>
      <c r="M3415" t="b">
        <v>0</v>
      </c>
      <c r="N3415" t="s">
        <v>8271</v>
      </c>
      <c r="O3415">
        <f t="shared" si="216"/>
        <v>12</v>
      </c>
      <c r="P3415">
        <f t="shared" si="213"/>
        <v>127.93</v>
      </c>
      <c r="Q3415" s="10" t="s">
        <v>8308</v>
      </c>
      <c r="R3415" t="s">
        <v>8310</v>
      </c>
      <c r="S3415" s="14">
        <f t="shared" si="214"/>
        <v>42387.503229166665</v>
      </c>
      <c r="T3415" s="14">
        <f t="shared" si="215"/>
        <v>42417.503229166665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6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6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6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6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8" hidden="1" x14ac:dyDescent="0.2">
      <c r="A3420">
        <v>1001</v>
      </c>
      <c r="B3420" s="3" t="s">
        <v>1002</v>
      </c>
      <c r="C3420" s="3" t="s">
        <v>5111</v>
      </c>
      <c r="D3420" s="6">
        <v>5000</v>
      </c>
      <c r="E3420" s="8">
        <v>5200</v>
      </c>
      <c r="F3420" t="s">
        <v>8219</v>
      </c>
      <c r="G3420" t="s">
        <v>8224</v>
      </c>
      <c r="H3420" t="s">
        <v>8246</v>
      </c>
      <c r="I3420">
        <v>1485796613</v>
      </c>
      <c r="J3420">
        <v>1481908613</v>
      </c>
      <c r="K3420" t="b">
        <v>0</v>
      </c>
      <c r="L3420">
        <v>4</v>
      </c>
      <c r="M3420" t="b">
        <v>0</v>
      </c>
      <c r="N3420" t="s">
        <v>8271</v>
      </c>
      <c r="O3420">
        <f t="shared" si="216"/>
        <v>104</v>
      </c>
      <c r="P3420">
        <f t="shared" si="213"/>
        <v>1300</v>
      </c>
      <c r="Q3420" s="10" t="s">
        <v>8308</v>
      </c>
      <c r="R3420" t="s">
        <v>8310</v>
      </c>
      <c r="S3420" s="14">
        <f t="shared" si="214"/>
        <v>42720.720057870371</v>
      </c>
      <c r="T3420" s="14">
        <f t="shared" si="215"/>
        <v>42765.720057870371</v>
      </c>
    </row>
    <row r="3421" spans="1:20" ht="48" hidden="1" x14ac:dyDescent="0.2">
      <c r="A3421">
        <v>1335</v>
      </c>
      <c r="B3421" s="3" t="s">
        <v>1336</v>
      </c>
      <c r="C3421" s="3" t="s">
        <v>5445</v>
      </c>
      <c r="D3421" s="6">
        <v>25000</v>
      </c>
      <c r="E3421" s="8">
        <v>4940</v>
      </c>
      <c r="F3421" t="s">
        <v>8219</v>
      </c>
      <c r="G3421" t="s">
        <v>8223</v>
      </c>
      <c r="H3421" t="s">
        <v>8245</v>
      </c>
      <c r="I3421">
        <v>1449354502</v>
      </c>
      <c r="J3421">
        <v>1446762502</v>
      </c>
      <c r="K3421" t="b">
        <v>0</v>
      </c>
      <c r="L3421">
        <v>16</v>
      </c>
      <c r="M3421" t="b">
        <v>0</v>
      </c>
      <c r="N3421" t="s">
        <v>8271</v>
      </c>
      <c r="O3421">
        <f t="shared" si="216"/>
        <v>20</v>
      </c>
      <c r="P3421">
        <f t="shared" si="213"/>
        <v>308.75</v>
      </c>
      <c r="Q3421" s="10" t="s">
        <v>8308</v>
      </c>
      <c r="R3421" t="s">
        <v>8310</v>
      </c>
      <c r="S3421" s="14">
        <f t="shared" si="214"/>
        <v>42313.936365740738</v>
      </c>
      <c r="T3421" s="14">
        <f t="shared" si="215"/>
        <v>42343.936365740738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6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6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6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6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0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6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6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6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0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6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6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0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6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0" ht="48" hidden="1" x14ac:dyDescent="0.2">
      <c r="A3432">
        <v>1324</v>
      </c>
      <c r="B3432" s="3" t="s">
        <v>1325</v>
      </c>
      <c r="C3432" s="3" t="s">
        <v>5434</v>
      </c>
      <c r="D3432" s="6">
        <v>50000</v>
      </c>
      <c r="E3432" s="8">
        <v>4920</v>
      </c>
      <c r="F3432" t="s">
        <v>8219</v>
      </c>
      <c r="G3432" t="s">
        <v>8223</v>
      </c>
      <c r="H3432" t="s">
        <v>8245</v>
      </c>
      <c r="I3432">
        <v>1476371552</v>
      </c>
      <c r="J3432">
        <v>1473779552</v>
      </c>
      <c r="K3432" t="b">
        <v>0</v>
      </c>
      <c r="L3432">
        <v>90</v>
      </c>
      <c r="M3432" t="b">
        <v>0</v>
      </c>
      <c r="N3432" t="s">
        <v>8271</v>
      </c>
      <c r="O3432">
        <f t="shared" si="216"/>
        <v>10</v>
      </c>
      <c r="P3432">
        <f t="shared" si="213"/>
        <v>54.67</v>
      </c>
      <c r="Q3432" s="10" t="s">
        <v>8308</v>
      </c>
      <c r="R3432" t="s">
        <v>8310</v>
      </c>
      <c r="S3432" s="14">
        <f t="shared" si="214"/>
        <v>42626.633703703701</v>
      </c>
      <c r="T3432" s="14">
        <f t="shared" si="215"/>
        <v>42656.633703703701</v>
      </c>
    </row>
    <row r="3433" spans="1:20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6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6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0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6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0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6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0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6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6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6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6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6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6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6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6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6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6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6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6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6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6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6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6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6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6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6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6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6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6"/>
        <v>4</v>
      </c>
      <c r="P3458">
        <f t="shared" ref="P3458:P3521" si="217">IFERROR(ROUND(E3458/L3458,2), 0)</f>
        <v>20</v>
      </c>
      <c r="Q3458" s="10" t="s">
        <v>8313</v>
      </c>
      <c r="R3458" t="s">
        <v>8355</v>
      </c>
      <c r="S3458" s="14">
        <f t="shared" ref="S3458:S3521" si="218">(((J3458/60)/60)/24)+DATE(1970,1,1)</f>
        <v>42170.996527777781</v>
      </c>
      <c r="T3458" s="14">
        <f t="shared" ref="T3458:T3521" si="219">(((I3458/60)/60)/24)+DATE(1970,1,1)</f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20">ROUND(E3459/D3459*100,0)</f>
        <v>0</v>
      </c>
      <c r="P3459">
        <f t="shared" si="217"/>
        <v>20</v>
      </c>
      <c r="Q3459" s="10" t="s">
        <v>8327</v>
      </c>
      <c r="R3459" t="s">
        <v>8330</v>
      </c>
      <c r="S3459" s="14">
        <f t="shared" si="218"/>
        <v>41884.874328703707</v>
      </c>
      <c r="T3459" s="14">
        <f t="shared" si="219"/>
        <v>41914.874328703707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20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0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0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0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0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48" hidden="1" x14ac:dyDescent="0.2">
      <c r="A3465">
        <v>1331</v>
      </c>
      <c r="B3465" s="3" t="s">
        <v>1332</v>
      </c>
      <c r="C3465" s="3" t="s">
        <v>5441</v>
      </c>
      <c r="D3465" s="6">
        <v>250000</v>
      </c>
      <c r="E3465" s="8">
        <v>3417</v>
      </c>
      <c r="F3465" t="s">
        <v>8219</v>
      </c>
      <c r="G3465" t="s">
        <v>8223</v>
      </c>
      <c r="H3465" t="s">
        <v>8245</v>
      </c>
      <c r="I3465">
        <v>1471435554</v>
      </c>
      <c r="J3465">
        <v>1468843554</v>
      </c>
      <c r="K3465" t="b">
        <v>0</v>
      </c>
      <c r="L3465">
        <v>34</v>
      </c>
      <c r="M3465" t="b">
        <v>0</v>
      </c>
      <c r="N3465" t="s">
        <v>8271</v>
      </c>
      <c r="O3465">
        <f t="shared" si="220"/>
        <v>1</v>
      </c>
      <c r="P3465">
        <f t="shared" si="217"/>
        <v>100.5</v>
      </c>
      <c r="Q3465" s="10" t="s">
        <v>8308</v>
      </c>
      <c r="R3465" t="s">
        <v>8310</v>
      </c>
      <c r="S3465" s="14">
        <f t="shared" si="218"/>
        <v>42569.50409722222</v>
      </c>
      <c r="T3465" s="14">
        <f t="shared" si="219"/>
        <v>42599.50409722222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0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t="32" hidden="1" x14ac:dyDescent="0.2">
      <c r="A3467">
        <v>1339</v>
      </c>
      <c r="B3467" s="3" t="s">
        <v>1340</v>
      </c>
      <c r="C3467" s="3" t="s">
        <v>5449</v>
      </c>
      <c r="D3467" s="6">
        <v>50000</v>
      </c>
      <c r="E3467" s="8">
        <v>3317</v>
      </c>
      <c r="F3467" t="s">
        <v>8219</v>
      </c>
      <c r="G3467" t="s">
        <v>8223</v>
      </c>
      <c r="H3467" t="s">
        <v>8245</v>
      </c>
      <c r="I3467">
        <v>1418056315</v>
      </c>
      <c r="J3467">
        <v>1414164715</v>
      </c>
      <c r="K3467" t="b">
        <v>0</v>
      </c>
      <c r="L3467">
        <v>37</v>
      </c>
      <c r="M3467" t="b">
        <v>0</v>
      </c>
      <c r="N3467" t="s">
        <v>8271</v>
      </c>
      <c r="O3467">
        <f t="shared" si="220"/>
        <v>7</v>
      </c>
      <c r="P3467">
        <f t="shared" si="217"/>
        <v>89.65</v>
      </c>
      <c r="Q3467" s="10" t="s">
        <v>8308</v>
      </c>
      <c r="R3467" t="s">
        <v>8310</v>
      </c>
      <c r="S3467" s="14">
        <f t="shared" si="218"/>
        <v>41936.647164351853</v>
      </c>
      <c r="T3467" s="14">
        <f t="shared" si="219"/>
        <v>41981.688831018517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0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0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0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0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0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0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48" hidden="1" x14ac:dyDescent="0.2">
      <c r="A3474">
        <v>1003</v>
      </c>
      <c r="B3474" s="3" t="s">
        <v>1004</v>
      </c>
      <c r="C3474" s="3" t="s">
        <v>5113</v>
      </c>
      <c r="D3474" s="6">
        <v>20000</v>
      </c>
      <c r="E3474" s="8">
        <v>3211</v>
      </c>
      <c r="F3474" t="s">
        <v>8219</v>
      </c>
      <c r="G3474" t="s">
        <v>8229</v>
      </c>
      <c r="H3474" t="s">
        <v>8248</v>
      </c>
      <c r="I3474">
        <v>1489680061</v>
      </c>
      <c r="J3474">
        <v>1487091661</v>
      </c>
      <c r="K3474" t="b">
        <v>0</v>
      </c>
      <c r="L3474">
        <v>15</v>
      </c>
      <c r="M3474" t="b">
        <v>0</v>
      </c>
      <c r="N3474" t="s">
        <v>8271</v>
      </c>
      <c r="O3474">
        <f t="shared" si="220"/>
        <v>16</v>
      </c>
      <c r="P3474">
        <f t="shared" si="217"/>
        <v>214.07</v>
      </c>
      <c r="Q3474" s="10" t="s">
        <v>8308</v>
      </c>
      <c r="R3474" t="s">
        <v>8310</v>
      </c>
      <c r="S3474" s="14">
        <f t="shared" si="218"/>
        <v>42780.709039351852</v>
      </c>
      <c r="T3474" s="14">
        <f t="shared" si="219"/>
        <v>42810.667372685188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0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0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0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0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32" hidden="1" x14ac:dyDescent="0.2">
      <c r="A3479">
        <v>1310</v>
      </c>
      <c r="B3479" s="3" t="s">
        <v>1311</v>
      </c>
      <c r="C3479" s="3" t="s">
        <v>5420</v>
      </c>
      <c r="D3479" s="6">
        <v>20000</v>
      </c>
      <c r="E3479" s="8">
        <v>3100</v>
      </c>
      <c r="F3479" t="s">
        <v>8219</v>
      </c>
      <c r="G3479" t="s">
        <v>8223</v>
      </c>
      <c r="H3479" t="s">
        <v>8245</v>
      </c>
      <c r="I3479">
        <v>1471622450</v>
      </c>
      <c r="J3479">
        <v>1467734450</v>
      </c>
      <c r="K3479" t="b">
        <v>0</v>
      </c>
      <c r="L3479">
        <v>24</v>
      </c>
      <c r="M3479" t="b">
        <v>0</v>
      </c>
      <c r="N3479" t="s">
        <v>8271</v>
      </c>
      <c r="O3479">
        <f t="shared" si="220"/>
        <v>16</v>
      </c>
      <c r="P3479">
        <f t="shared" si="217"/>
        <v>129.16999999999999</v>
      </c>
      <c r="Q3479" s="10" t="s">
        <v>8308</v>
      </c>
      <c r="R3479" t="s">
        <v>8310</v>
      </c>
      <c r="S3479" s="14">
        <f t="shared" si="218"/>
        <v>42556.667245370365</v>
      </c>
      <c r="T3479" s="14">
        <f t="shared" si="219"/>
        <v>42601.667245370365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0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0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32" hidden="1" x14ac:dyDescent="0.2">
      <c r="A3482">
        <v>1014</v>
      </c>
      <c r="B3482" s="3" t="s">
        <v>1015</v>
      </c>
      <c r="C3482" s="3" t="s">
        <v>5124</v>
      </c>
      <c r="D3482" s="6">
        <v>10000</v>
      </c>
      <c r="E3482" s="8">
        <v>3060</v>
      </c>
      <c r="F3482" t="s">
        <v>8219</v>
      </c>
      <c r="G3482" t="s">
        <v>8223</v>
      </c>
      <c r="H3482" t="s">
        <v>8245</v>
      </c>
      <c r="I3482">
        <v>1420070615</v>
      </c>
      <c r="J3482">
        <v>1415750615</v>
      </c>
      <c r="K3482" t="b">
        <v>0</v>
      </c>
      <c r="L3482">
        <v>16</v>
      </c>
      <c r="M3482" t="b">
        <v>0</v>
      </c>
      <c r="N3482" t="s">
        <v>8271</v>
      </c>
      <c r="O3482">
        <f t="shared" si="220"/>
        <v>31</v>
      </c>
      <c r="P3482">
        <f t="shared" si="217"/>
        <v>191.25</v>
      </c>
      <c r="Q3482" s="10" t="s">
        <v>8308</v>
      </c>
      <c r="R3482" t="s">
        <v>8310</v>
      </c>
      <c r="S3482" s="14">
        <f t="shared" si="218"/>
        <v>41955.002488425926</v>
      </c>
      <c r="T3482" s="14">
        <f t="shared" si="219"/>
        <v>42005.002488425926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0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0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0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0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0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0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0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0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0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0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0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0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0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0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0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0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0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0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0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0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0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48" hidden="1" x14ac:dyDescent="0.2">
      <c r="A3504">
        <v>1002</v>
      </c>
      <c r="B3504" s="3" t="s">
        <v>1003</v>
      </c>
      <c r="C3504" s="3" t="s">
        <v>5112</v>
      </c>
      <c r="D3504" s="6">
        <v>9999</v>
      </c>
      <c r="E3504" s="8">
        <v>2960</v>
      </c>
      <c r="F3504" t="s">
        <v>8219</v>
      </c>
      <c r="G3504" t="s">
        <v>8223</v>
      </c>
      <c r="H3504" t="s">
        <v>8245</v>
      </c>
      <c r="I3504">
        <v>1450331940</v>
      </c>
      <c r="J3504">
        <v>1447777514</v>
      </c>
      <c r="K3504" t="b">
        <v>0</v>
      </c>
      <c r="L3504">
        <v>22</v>
      </c>
      <c r="M3504" t="b">
        <v>0</v>
      </c>
      <c r="N3504" t="s">
        <v>8271</v>
      </c>
      <c r="O3504">
        <f t="shared" si="220"/>
        <v>30</v>
      </c>
      <c r="P3504">
        <f t="shared" si="217"/>
        <v>134.55000000000001</v>
      </c>
      <c r="Q3504" s="10" t="s">
        <v>8308</v>
      </c>
      <c r="R3504" t="s">
        <v>8310</v>
      </c>
      <c r="S3504" s="14">
        <f t="shared" si="218"/>
        <v>42325.684189814812</v>
      </c>
      <c r="T3504" s="14">
        <f t="shared" si="219"/>
        <v>42355.249305555553</v>
      </c>
    </row>
    <row r="3505" spans="1:20" ht="48" hidden="1" x14ac:dyDescent="0.2">
      <c r="A3505">
        <v>1016</v>
      </c>
      <c r="B3505" s="3" t="s">
        <v>1017</v>
      </c>
      <c r="C3505" s="3" t="s">
        <v>5126</v>
      </c>
      <c r="D3505" s="6">
        <v>100000</v>
      </c>
      <c r="E3505" s="8">
        <v>2842</v>
      </c>
      <c r="F3505" t="s">
        <v>8219</v>
      </c>
      <c r="G3505" t="s">
        <v>8223</v>
      </c>
      <c r="H3505" t="s">
        <v>8245</v>
      </c>
      <c r="I3505">
        <v>1459992856</v>
      </c>
      <c r="J3505">
        <v>1456108456</v>
      </c>
      <c r="K3505" t="b">
        <v>0</v>
      </c>
      <c r="L3505">
        <v>38</v>
      </c>
      <c r="M3505" t="b">
        <v>0</v>
      </c>
      <c r="N3505" t="s">
        <v>8271</v>
      </c>
      <c r="O3505">
        <f t="shared" si="220"/>
        <v>3</v>
      </c>
      <c r="P3505">
        <f t="shared" si="217"/>
        <v>74.790000000000006</v>
      </c>
      <c r="Q3505" s="10" t="s">
        <v>8308</v>
      </c>
      <c r="R3505" t="s">
        <v>8310</v>
      </c>
      <c r="S3505" s="14">
        <f t="shared" si="218"/>
        <v>42422.107129629629</v>
      </c>
      <c r="T3505" s="14">
        <f t="shared" si="219"/>
        <v>42467.065462962957</v>
      </c>
    </row>
    <row r="3506" spans="1:20" ht="48" hidden="1" x14ac:dyDescent="0.2">
      <c r="A3506">
        <v>1314</v>
      </c>
      <c r="B3506" s="3" t="s">
        <v>1315</v>
      </c>
      <c r="C3506" s="3" t="s">
        <v>5424</v>
      </c>
      <c r="D3506" s="6">
        <v>180000</v>
      </c>
      <c r="E3506" s="8">
        <v>2028</v>
      </c>
      <c r="F3506" t="s">
        <v>8219</v>
      </c>
      <c r="G3506" t="s">
        <v>8223</v>
      </c>
      <c r="H3506" t="s">
        <v>8245</v>
      </c>
      <c r="I3506">
        <v>1477065860</v>
      </c>
      <c r="J3506">
        <v>1471881860</v>
      </c>
      <c r="K3506" t="b">
        <v>0</v>
      </c>
      <c r="L3506">
        <v>11</v>
      </c>
      <c r="M3506" t="b">
        <v>0</v>
      </c>
      <c r="N3506" t="s">
        <v>8271</v>
      </c>
      <c r="O3506">
        <f t="shared" si="220"/>
        <v>1</v>
      </c>
      <c r="P3506">
        <f t="shared" si="217"/>
        <v>184.36</v>
      </c>
      <c r="Q3506" s="10" t="s">
        <v>8308</v>
      </c>
      <c r="R3506" t="s">
        <v>8310</v>
      </c>
      <c r="S3506" s="14">
        <f t="shared" si="218"/>
        <v>42604.669675925921</v>
      </c>
      <c r="T3506" s="14">
        <f t="shared" si="219"/>
        <v>42664.669675925921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0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0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0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0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0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0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48" hidden="1" x14ac:dyDescent="0.2">
      <c r="A3513">
        <v>1328</v>
      </c>
      <c r="B3513" s="3" t="s">
        <v>1329</v>
      </c>
      <c r="C3513" s="3" t="s">
        <v>5438</v>
      </c>
      <c r="D3513" s="6">
        <v>75000</v>
      </c>
      <c r="E3513" s="8">
        <v>1748</v>
      </c>
      <c r="F3513" t="s">
        <v>8219</v>
      </c>
      <c r="G3513" t="s">
        <v>8223</v>
      </c>
      <c r="H3513" t="s">
        <v>8245</v>
      </c>
      <c r="I3513">
        <v>1476458734</v>
      </c>
      <c r="J3513">
        <v>1472570734</v>
      </c>
      <c r="K3513" t="b">
        <v>0</v>
      </c>
      <c r="L3513">
        <v>15</v>
      </c>
      <c r="M3513" t="b">
        <v>0</v>
      </c>
      <c r="N3513" t="s">
        <v>8271</v>
      </c>
      <c r="O3513">
        <f t="shared" si="220"/>
        <v>2</v>
      </c>
      <c r="P3513">
        <f t="shared" si="217"/>
        <v>116.53</v>
      </c>
      <c r="Q3513" s="10" t="s">
        <v>8308</v>
      </c>
      <c r="R3513" t="s">
        <v>8310</v>
      </c>
      <c r="S3513" s="14">
        <f t="shared" si="218"/>
        <v>42612.642754629633</v>
      </c>
      <c r="T3513" s="14">
        <f t="shared" si="219"/>
        <v>42657.642754629633</v>
      </c>
    </row>
    <row r="3514" spans="1:20" ht="48" hidden="1" x14ac:dyDescent="0.2">
      <c r="A3514">
        <v>1327</v>
      </c>
      <c r="B3514" s="3" t="s">
        <v>1328</v>
      </c>
      <c r="C3514" s="3" t="s">
        <v>5437</v>
      </c>
      <c r="D3514" s="6">
        <v>48000</v>
      </c>
      <c r="E3514" s="8">
        <v>1705</v>
      </c>
      <c r="F3514" t="s">
        <v>8219</v>
      </c>
      <c r="G3514" t="s">
        <v>8223</v>
      </c>
      <c r="H3514" t="s">
        <v>8245</v>
      </c>
      <c r="I3514">
        <v>1432916235</v>
      </c>
      <c r="J3514">
        <v>1430324235</v>
      </c>
      <c r="K3514" t="b">
        <v>0</v>
      </c>
      <c r="L3514">
        <v>41</v>
      </c>
      <c r="M3514" t="b">
        <v>0</v>
      </c>
      <c r="N3514" t="s">
        <v>8271</v>
      </c>
      <c r="O3514">
        <f t="shared" si="220"/>
        <v>4</v>
      </c>
      <c r="P3514">
        <f t="shared" si="217"/>
        <v>41.59</v>
      </c>
      <c r="Q3514" s="10" t="s">
        <v>8308</v>
      </c>
      <c r="R3514" t="s">
        <v>8310</v>
      </c>
      <c r="S3514" s="14">
        <f t="shared" si="218"/>
        <v>42123.678645833337</v>
      </c>
      <c r="T3514" s="14">
        <f t="shared" si="219"/>
        <v>42153.678645833337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0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0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48" hidden="1" x14ac:dyDescent="0.2">
      <c r="A3517">
        <v>1323</v>
      </c>
      <c r="B3517" s="3" t="s">
        <v>1324</v>
      </c>
      <c r="C3517" s="3" t="s">
        <v>5433</v>
      </c>
      <c r="D3517" s="6">
        <v>15000</v>
      </c>
      <c r="E3517" s="8">
        <v>1332</v>
      </c>
      <c r="F3517" t="s">
        <v>8219</v>
      </c>
      <c r="G3517" t="s">
        <v>8223</v>
      </c>
      <c r="H3517" t="s">
        <v>8245</v>
      </c>
      <c r="I3517">
        <v>1461653700</v>
      </c>
      <c r="J3517">
        <v>1458665146</v>
      </c>
      <c r="K3517" t="b">
        <v>0</v>
      </c>
      <c r="L3517">
        <v>44</v>
      </c>
      <c r="M3517" t="b">
        <v>0</v>
      </c>
      <c r="N3517" t="s">
        <v>8271</v>
      </c>
      <c r="O3517">
        <f t="shared" si="220"/>
        <v>9</v>
      </c>
      <c r="P3517">
        <f t="shared" si="217"/>
        <v>30.27</v>
      </c>
      <c r="Q3517" s="10" t="s">
        <v>8308</v>
      </c>
      <c r="R3517" t="s">
        <v>8310</v>
      </c>
      <c r="S3517" s="14">
        <f t="shared" si="218"/>
        <v>42451.698449074072</v>
      </c>
      <c r="T3517" s="14">
        <f t="shared" si="219"/>
        <v>42486.288194444445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0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0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0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0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20"/>
        <v>0</v>
      </c>
      <c r="P3522">
        <f t="shared" ref="P3522:P3585" si="221">IFERROR(ROUND(E3522/L3522,2), 0)</f>
        <v>10</v>
      </c>
      <c r="Q3522" s="10" t="s">
        <v>8313</v>
      </c>
      <c r="R3522" t="s">
        <v>8355</v>
      </c>
      <c r="S3522" s="14">
        <f t="shared" ref="S3522:S3585" si="222">(((J3522/60)/60)/24)+DATE(1970,1,1)</f>
        <v>41935.509652777779</v>
      </c>
      <c r="T3522" s="14">
        <f t="shared" ref="T3522:T3585" si="223">(((I3522/60)/60)/24)+DATE(1970,1,1)</f>
        <v>41965.551319444443</v>
      </c>
    </row>
    <row r="3523" spans="1:20" ht="32" hidden="1" x14ac:dyDescent="0.2">
      <c r="A3523">
        <v>1308</v>
      </c>
      <c r="B3523" s="3" t="s">
        <v>1309</v>
      </c>
      <c r="C3523" s="3" t="s">
        <v>5418</v>
      </c>
      <c r="D3523" s="6">
        <v>10000</v>
      </c>
      <c r="E3523" s="8">
        <v>1136</v>
      </c>
      <c r="F3523" t="s">
        <v>8219</v>
      </c>
      <c r="G3523" t="s">
        <v>8223</v>
      </c>
      <c r="H3523" t="s">
        <v>8245</v>
      </c>
      <c r="I3523">
        <v>1475937812</v>
      </c>
      <c r="J3523">
        <v>1472481812</v>
      </c>
      <c r="K3523" t="b">
        <v>0</v>
      </c>
      <c r="L3523">
        <v>38</v>
      </c>
      <c r="M3523" t="b">
        <v>0</v>
      </c>
      <c r="N3523" t="s">
        <v>8271</v>
      </c>
      <c r="O3523">
        <f t="shared" ref="O3523:O3586" si="224">ROUND(E3523/D3523*100,0)</f>
        <v>11</v>
      </c>
      <c r="P3523">
        <f t="shared" si="221"/>
        <v>29.89</v>
      </c>
      <c r="Q3523" s="10" t="s">
        <v>8308</v>
      </c>
      <c r="R3523" t="s">
        <v>8310</v>
      </c>
      <c r="S3523" s="14">
        <f t="shared" si="222"/>
        <v>42611.613564814819</v>
      </c>
      <c r="T3523" s="14">
        <f t="shared" si="223"/>
        <v>42651.613564814819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4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4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4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4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4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4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48" hidden="1" x14ac:dyDescent="0.2">
      <c r="A3530">
        <v>1326</v>
      </c>
      <c r="B3530" s="3" t="s">
        <v>1327</v>
      </c>
      <c r="C3530" s="3" t="s">
        <v>5436</v>
      </c>
      <c r="D3530" s="6">
        <v>100000</v>
      </c>
      <c r="E3530" s="8">
        <v>1130</v>
      </c>
      <c r="F3530" t="s">
        <v>8219</v>
      </c>
      <c r="G3530" t="s">
        <v>8223</v>
      </c>
      <c r="H3530" t="s">
        <v>8245</v>
      </c>
      <c r="I3530">
        <v>1421348428</v>
      </c>
      <c r="J3530">
        <v>1417460428</v>
      </c>
      <c r="K3530" t="b">
        <v>0</v>
      </c>
      <c r="L3530">
        <v>11</v>
      </c>
      <c r="M3530" t="b">
        <v>0</v>
      </c>
      <c r="N3530" t="s">
        <v>8271</v>
      </c>
      <c r="O3530">
        <f t="shared" si="224"/>
        <v>1</v>
      </c>
      <c r="P3530">
        <f t="shared" si="221"/>
        <v>102.73</v>
      </c>
      <c r="Q3530" s="10" t="s">
        <v>8308</v>
      </c>
      <c r="R3530" t="s">
        <v>8310</v>
      </c>
      <c r="S3530" s="14">
        <f t="shared" si="222"/>
        <v>41974.791990740734</v>
      </c>
      <c r="T3530" s="14">
        <f t="shared" si="223"/>
        <v>42019.791990740734</v>
      </c>
    </row>
    <row r="3531" spans="1:20" ht="48" hidden="1" x14ac:dyDescent="0.2">
      <c r="A3531">
        <v>1338</v>
      </c>
      <c r="B3531" s="3" t="s">
        <v>1339</v>
      </c>
      <c r="C3531" s="3" t="s">
        <v>5448</v>
      </c>
      <c r="D3531" s="6">
        <v>30000</v>
      </c>
      <c r="E3531" s="8">
        <v>991</v>
      </c>
      <c r="F3531" t="s">
        <v>8219</v>
      </c>
      <c r="G3531" t="s">
        <v>8223</v>
      </c>
      <c r="H3531" t="s">
        <v>8245</v>
      </c>
      <c r="I3531">
        <v>1438543033</v>
      </c>
      <c r="J3531">
        <v>1435951033</v>
      </c>
      <c r="K3531" t="b">
        <v>0</v>
      </c>
      <c r="L3531">
        <v>15</v>
      </c>
      <c r="M3531" t="b">
        <v>0</v>
      </c>
      <c r="N3531" t="s">
        <v>8271</v>
      </c>
      <c r="O3531">
        <f t="shared" si="224"/>
        <v>3</v>
      </c>
      <c r="P3531">
        <f t="shared" si="221"/>
        <v>66.069999999999993</v>
      </c>
      <c r="Q3531" s="10" t="s">
        <v>8308</v>
      </c>
      <c r="R3531" t="s">
        <v>8310</v>
      </c>
      <c r="S3531" s="14">
        <f t="shared" si="222"/>
        <v>42188.803622685184</v>
      </c>
      <c r="T3531" s="14">
        <f t="shared" si="223"/>
        <v>42218.803622685184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4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4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4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4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48" x14ac:dyDescent="0.2">
      <c r="A3536">
        <v>3129</v>
      </c>
      <c r="B3536" s="3" t="s">
        <v>3129</v>
      </c>
      <c r="C3536" s="3" t="s">
        <v>7239</v>
      </c>
      <c r="D3536" s="6">
        <v>1250</v>
      </c>
      <c r="E3536" s="8">
        <v>10</v>
      </c>
      <c r="F3536" t="s">
        <v>8221</v>
      </c>
      <c r="G3536" t="s">
        <v>8223</v>
      </c>
      <c r="H3536" t="s">
        <v>8245</v>
      </c>
      <c r="I3536">
        <v>1492542819</v>
      </c>
      <c r="J3536">
        <v>1489090419</v>
      </c>
      <c r="K3536" t="b">
        <v>0</v>
      </c>
      <c r="L3536">
        <v>1</v>
      </c>
      <c r="M3536" t="b">
        <v>0</v>
      </c>
      <c r="N3536" t="s">
        <v>8269</v>
      </c>
      <c r="O3536">
        <f t="shared" si="224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42803.842812499999</v>
      </c>
      <c r="T3536" s="14">
        <f t="shared" si="223"/>
        <v>42843.801145833335</v>
      </c>
    </row>
    <row r="3537" spans="1:20" ht="32" x14ac:dyDescent="0.2">
      <c r="A3537">
        <v>3132</v>
      </c>
      <c r="B3537" s="3" t="s">
        <v>3132</v>
      </c>
      <c r="C3537" s="3" t="s">
        <v>7242</v>
      </c>
      <c r="D3537" s="6">
        <v>30000</v>
      </c>
      <c r="E3537" s="8">
        <v>10</v>
      </c>
      <c r="F3537" t="s">
        <v>8221</v>
      </c>
      <c r="G3537" t="s">
        <v>8223</v>
      </c>
      <c r="H3537" t="s">
        <v>8245</v>
      </c>
      <c r="I3537">
        <v>1492759460</v>
      </c>
      <c r="J3537">
        <v>1487579060</v>
      </c>
      <c r="K3537" t="b">
        <v>0</v>
      </c>
      <c r="L3537">
        <v>1</v>
      </c>
      <c r="M3537" t="b">
        <v>0</v>
      </c>
      <c r="N3537" t="s">
        <v>8269</v>
      </c>
      <c r="O3537">
        <f t="shared" si="224"/>
        <v>0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42786.350231481483</v>
      </c>
      <c r="T3537" s="14">
        <f t="shared" si="223"/>
        <v>42846.308564814812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4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4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0" ht="48" hidden="1" x14ac:dyDescent="0.2">
      <c r="A3540">
        <v>1319</v>
      </c>
      <c r="B3540" s="3" t="s">
        <v>1320</v>
      </c>
      <c r="C3540" s="3" t="s">
        <v>5429</v>
      </c>
      <c r="D3540" s="6">
        <v>5800</v>
      </c>
      <c r="E3540" s="8">
        <v>876</v>
      </c>
      <c r="F3540" t="s">
        <v>8219</v>
      </c>
      <c r="G3540" t="s">
        <v>8224</v>
      </c>
      <c r="H3540" t="s">
        <v>8246</v>
      </c>
      <c r="I3540">
        <v>1405094400</v>
      </c>
      <c r="J3540">
        <v>1403810965</v>
      </c>
      <c r="K3540" t="b">
        <v>0</v>
      </c>
      <c r="L3540">
        <v>9</v>
      </c>
      <c r="M3540" t="b">
        <v>0</v>
      </c>
      <c r="N3540" t="s">
        <v>8271</v>
      </c>
      <c r="O3540">
        <f t="shared" si="224"/>
        <v>15</v>
      </c>
      <c r="P3540">
        <f t="shared" si="221"/>
        <v>97.33</v>
      </c>
      <c r="Q3540" s="10" t="s">
        <v>8308</v>
      </c>
      <c r="R3540" t="s">
        <v>8310</v>
      </c>
      <c r="S3540" s="14">
        <f t="shared" si="222"/>
        <v>41816.812094907407</v>
      </c>
      <c r="T3540" s="14">
        <f t="shared" si="223"/>
        <v>41831.666666666664</v>
      </c>
    </row>
    <row r="3541" spans="1:20" ht="48" x14ac:dyDescent="0.2">
      <c r="A3541">
        <v>2841</v>
      </c>
      <c r="B3541" s="3" t="s">
        <v>2841</v>
      </c>
      <c r="C3541" s="3" t="s">
        <v>6951</v>
      </c>
      <c r="D3541" s="6">
        <v>1000</v>
      </c>
      <c r="E3541" s="8">
        <v>10</v>
      </c>
      <c r="F3541" t="s">
        <v>8220</v>
      </c>
      <c r="G3541" t="s">
        <v>8224</v>
      </c>
      <c r="H3541" t="s">
        <v>8246</v>
      </c>
      <c r="I3541">
        <v>1450032297</v>
      </c>
      <c r="J3541">
        <v>1444844697</v>
      </c>
      <c r="K3541" t="b">
        <v>0</v>
      </c>
      <c r="L3541">
        <v>1</v>
      </c>
      <c r="M3541" t="b">
        <v>0</v>
      </c>
      <c r="N3541" t="s">
        <v>8269</v>
      </c>
      <c r="O3541">
        <f t="shared" si="224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42291.739548611105</v>
      </c>
      <c r="T3541" s="14">
        <f t="shared" si="223"/>
        <v>42351.781215277777</v>
      </c>
    </row>
    <row r="3542" spans="1:20" ht="48" x14ac:dyDescent="0.2">
      <c r="A3542">
        <v>2886</v>
      </c>
      <c r="B3542" s="3" t="s">
        <v>2886</v>
      </c>
      <c r="C3542" s="3" t="s">
        <v>6996</v>
      </c>
      <c r="D3542" s="6">
        <v>200</v>
      </c>
      <c r="E3542" s="8">
        <v>10</v>
      </c>
      <c r="F3542" t="s">
        <v>8220</v>
      </c>
      <c r="G3542" t="s">
        <v>8223</v>
      </c>
      <c r="H3542" t="s">
        <v>8245</v>
      </c>
      <c r="I3542">
        <v>1442635140</v>
      </c>
      <c r="J3542">
        <v>1442243484</v>
      </c>
      <c r="K3542" t="b">
        <v>0</v>
      </c>
      <c r="L3542">
        <v>1</v>
      </c>
      <c r="M3542" t="b">
        <v>0</v>
      </c>
      <c r="N3542" t="s">
        <v>8269</v>
      </c>
      <c r="O3542">
        <f t="shared" si="224"/>
        <v>5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42261.632916666669</v>
      </c>
      <c r="T3542" s="14">
        <f t="shared" si="223"/>
        <v>42266.165972222225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4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0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4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0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4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4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0" ht="48" hidden="1" x14ac:dyDescent="0.2">
      <c r="A3547">
        <v>1018</v>
      </c>
      <c r="B3547" s="3" t="s">
        <v>1019</v>
      </c>
      <c r="C3547" s="3" t="s">
        <v>5128</v>
      </c>
      <c r="D3547" s="6">
        <v>20000</v>
      </c>
      <c r="E3547" s="8">
        <v>621</v>
      </c>
      <c r="F3547" t="s">
        <v>8219</v>
      </c>
      <c r="G3547" t="s">
        <v>8223</v>
      </c>
      <c r="H3547" t="s">
        <v>8245</v>
      </c>
      <c r="I3547">
        <v>1468496933</v>
      </c>
      <c r="J3547">
        <v>1465904933</v>
      </c>
      <c r="K3547" t="b">
        <v>0</v>
      </c>
      <c r="L3547">
        <v>7</v>
      </c>
      <c r="M3547" t="b">
        <v>0</v>
      </c>
      <c r="N3547" t="s">
        <v>8271</v>
      </c>
      <c r="O3547">
        <f t="shared" si="224"/>
        <v>3</v>
      </c>
      <c r="P3547">
        <f t="shared" si="221"/>
        <v>88.71</v>
      </c>
      <c r="Q3547" s="10" t="s">
        <v>8308</v>
      </c>
      <c r="R3547" t="s">
        <v>8310</v>
      </c>
      <c r="S3547" s="14">
        <f t="shared" si="222"/>
        <v>42535.492280092592</v>
      </c>
      <c r="T3547" s="14">
        <f t="shared" si="223"/>
        <v>42565.492280092592</v>
      </c>
    </row>
    <row r="3548" spans="1:20" ht="48" hidden="1" x14ac:dyDescent="0.2">
      <c r="A3548">
        <v>1320</v>
      </c>
      <c r="B3548" s="3" t="s">
        <v>1321</v>
      </c>
      <c r="C3548" s="3" t="s">
        <v>5430</v>
      </c>
      <c r="D3548" s="6">
        <v>100000</v>
      </c>
      <c r="E3548" s="8">
        <v>503</v>
      </c>
      <c r="F3548" t="s">
        <v>8219</v>
      </c>
      <c r="G3548" t="s">
        <v>8232</v>
      </c>
      <c r="H3548" t="s">
        <v>8248</v>
      </c>
      <c r="I3548">
        <v>1483138800</v>
      </c>
      <c r="J3548">
        <v>1480610046</v>
      </c>
      <c r="K3548" t="b">
        <v>0</v>
      </c>
      <c r="L3548">
        <v>3</v>
      </c>
      <c r="M3548" t="b">
        <v>0</v>
      </c>
      <c r="N3548" t="s">
        <v>8271</v>
      </c>
      <c r="O3548">
        <f t="shared" si="224"/>
        <v>1</v>
      </c>
      <c r="P3548">
        <f t="shared" si="221"/>
        <v>167.67</v>
      </c>
      <c r="Q3548" s="10" t="s">
        <v>8308</v>
      </c>
      <c r="R3548" t="s">
        <v>8310</v>
      </c>
      <c r="S3548" s="14">
        <f t="shared" si="222"/>
        <v>42705.690347222218</v>
      </c>
      <c r="T3548" s="14">
        <f t="shared" si="223"/>
        <v>42734.958333333328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4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0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4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0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4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0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4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4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4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8" hidden="1" x14ac:dyDescent="0.2">
      <c r="A3555">
        <v>1325</v>
      </c>
      <c r="B3555" s="3" t="s">
        <v>1326</v>
      </c>
      <c r="C3555" s="3" t="s">
        <v>5435</v>
      </c>
      <c r="D3555" s="6">
        <v>20000</v>
      </c>
      <c r="E3555" s="8">
        <v>486</v>
      </c>
      <c r="F3555" t="s">
        <v>8219</v>
      </c>
      <c r="G3555" t="s">
        <v>8223</v>
      </c>
      <c r="H3555" t="s">
        <v>8245</v>
      </c>
      <c r="I3555">
        <v>1483063435</v>
      </c>
      <c r="J3555">
        <v>1480471435</v>
      </c>
      <c r="K3555" t="b">
        <v>0</v>
      </c>
      <c r="L3555">
        <v>8</v>
      </c>
      <c r="M3555" t="b">
        <v>0</v>
      </c>
      <c r="N3555" t="s">
        <v>8271</v>
      </c>
      <c r="O3555">
        <f t="shared" si="224"/>
        <v>2</v>
      </c>
      <c r="P3555">
        <f t="shared" si="221"/>
        <v>60.75</v>
      </c>
      <c r="Q3555" s="10" t="s">
        <v>8308</v>
      </c>
      <c r="R3555" t="s">
        <v>8310</v>
      </c>
      <c r="S3555" s="14">
        <f t="shared" si="222"/>
        <v>42704.086053240739</v>
      </c>
      <c r="T3555" s="14">
        <f t="shared" si="223"/>
        <v>42734.086053240739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4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4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48" hidden="1" x14ac:dyDescent="0.2">
      <c r="A3558">
        <v>1329</v>
      </c>
      <c r="B3558" s="3" t="s">
        <v>1330</v>
      </c>
      <c r="C3558" s="3" t="s">
        <v>5439</v>
      </c>
      <c r="D3558" s="6">
        <v>50000</v>
      </c>
      <c r="E3558" s="8">
        <v>408</v>
      </c>
      <c r="F3558" t="s">
        <v>8219</v>
      </c>
      <c r="G3558" t="s">
        <v>8223</v>
      </c>
      <c r="H3558" t="s">
        <v>8245</v>
      </c>
      <c r="I3558">
        <v>1417501145</v>
      </c>
      <c r="J3558">
        <v>1414041545</v>
      </c>
      <c r="K3558" t="b">
        <v>0</v>
      </c>
      <c r="L3558">
        <v>9</v>
      </c>
      <c r="M3558" t="b">
        <v>0</v>
      </c>
      <c r="N3558" t="s">
        <v>8271</v>
      </c>
      <c r="O3558">
        <f t="shared" si="224"/>
        <v>1</v>
      </c>
      <c r="P3558">
        <f t="shared" si="221"/>
        <v>45.33</v>
      </c>
      <c r="Q3558" s="10" t="s">
        <v>8308</v>
      </c>
      <c r="R3558" t="s">
        <v>8310</v>
      </c>
      <c r="S3558" s="14">
        <f t="shared" si="222"/>
        <v>41935.221585648149</v>
      </c>
      <c r="T3558" s="14">
        <f t="shared" si="223"/>
        <v>41975.263252314813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4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4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4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4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4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4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4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48" hidden="1" x14ac:dyDescent="0.2">
      <c r="A3566">
        <v>1008</v>
      </c>
      <c r="B3566" s="3" t="s">
        <v>1009</v>
      </c>
      <c r="C3566" s="3" t="s">
        <v>5118</v>
      </c>
      <c r="D3566" s="6">
        <v>93500</v>
      </c>
      <c r="E3566" s="8">
        <v>250</v>
      </c>
      <c r="F3566" t="s">
        <v>8219</v>
      </c>
      <c r="G3566" t="s">
        <v>8237</v>
      </c>
      <c r="H3566" t="s">
        <v>8255</v>
      </c>
      <c r="I3566">
        <v>1482953115</v>
      </c>
      <c r="J3566">
        <v>1480361115</v>
      </c>
      <c r="K3566" t="b">
        <v>0</v>
      </c>
      <c r="L3566">
        <v>1</v>
      </c>
      <c r="M3566" t="b">
        <v>0</v>
      </c>
      <c r="N3566" t="s">
        <v>8271</v>
      </c>
      <c r="O3566">
        <f t="shared" si="224"/>
        <v>0</v>
      </c>
      <c r="P3566">
        <f t="shared" si="221"/>
        <v>250</v>
      </c>
      <c r="Q3566" s="10" t="s">
        <v>8308</v>
      </c>
      <c r="R3566" t="s">
        <v>8310</v>
      </c>
      <c r="S3566" s="14">
        <f t="shared" si="222"/>
        <v>42702.809201388889</v>
      </c>
      <c r="T3566" s="14">
        <f t="shared" si="223"/>
        <v>42732.809201388889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4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4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4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4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4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4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4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32" hidden="1" x14ac:dyDescent="0.2">
      <c r="A3574">
        <v>1015</v>
      </c>
      <c r="B3574" s="3" t="s">
        <v>1016</v>
      </c>
      <c r="C3574" s="3" t="s">
        <v>5125</v>
      </c>
      <c r="D3574" s="6">
        <v>9000</v>
      </c>
      <c r="E3574" s="8">
        <v>240</v>
      </c>
      <c r="F3574" t="s">
        <v>8219</v>
      </c>
      <c r="G3574" t="s">
        <v>8239</v>
      </c>
      <c r="H3574" t="s">
        <v>8256</v>
      </c>
      <c r="I3574">
        <v>1448489095</v>
      </c>
      <c r="J3574">
        <v>1445893495</v>
      </c>
      <c r="K3574" t="b">
        <v>0</v>
      </c>
      <c r="L3574">
        <v>6</v>
      </c>
      <c r="M3574" t="b">
        <v>0</v>
      </c>
      <c r="N3574" t="s">
        <v>8271</v>
      </c>
      <c r="O3574">
        <f t="shared" si="224"/>
        <v>3</v>
      </c>
      <c r="P3574">
        <f t="shared" si="221"/>
        <v>40</v>
      </c>
      <c r="Q3574" s="10" t="s">
        <v>8308</v>
      </c>
      <c r="R3574" t="s">
        <v>8310</v>
      </c>
      <c r="S3574" s="14">
        <f t="shared" si="222"/>
        <v>42303.878414351857</v>
      </c>
      <c r="T3574" s="14">
        <f t="shared" si="223"/>
        <v>42333.920081018514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4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4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4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4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4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4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48" hidden="1" x14ac:dyDescent="0.2">
      <c r="A3581">
        <v>1006</v>
      </c>
      <c r="B3581" s="3" t="s">
        <v>1007</v>
      </c>
      <c r="C3581" s="3" t="s">
        <v>5116</v>
      </c>
      <c r="D3581" s="6">
        <v>4000</v>
      </c>
      <c r="E3581" s="8">
        <v>234</v>
      </c>
      <c r="F3581" t="s">
        <v>8219</v>
      </c>
      <c r="G3581" t="s">
        <v>8223</v>
      </c>
      <c r="H3581" t="s">
        <v>8245</v>
      </c>
      <c r="I3581">
        <v>1418368260</v>
      </c>
      <c r="J3581">
        <v>1417654672</v>
      </c>
      <c r="K3581" t="b">
        <v>0</v>
      </c>
      <c r="L3581">
        <v>8</v>
      </c>
      <c r="M3581" t="b">
        <v>0</v>
      </c>
      <c r="N3581" t="s">
        <v>8271</v>
      </c>
      <c r="O3581">
        <f t="shared" si="224"/>
        <v>6</v>
      </c>
      <c r="P3581">
        <f t="shared" si="221"/>
        <v>29.25</v>
      </c>
      <c r="Q3581" s="10" t="s">
        <v>8308</v>
      </c>
      <c r="R3581" t="s">
        <v>8310</v>
      </c>
      <c r="S3581" s="14">
        <f t="shared" si="222"/>
        <v>41977.040185185186</v>
      </c>
      <c r="T3581" s="14">
        <f t="shared" si="223"/>
        <v>41985.299305555556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4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4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4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4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4"/>
        <v>0</v>
      </c>
      <c r="P3586">
        <f t="shared" ref="P3586:P3649" si="225">IFERROR(ROUND(E3586/L3586,2), 0)</f>
        <v>5</v>
      </c>
      <c r="Q3586" s="10" t="s">
        <v>8319</v>
      </c>
      <c r="R3586" t="s">
        <v>8345</v>
      </c>
      <c r="S3586" s="14">
        <f t="shared" ref="S3586:S3649" si="226">(((J3586/60)/60)/24)+DATE(1970,1,1)</f>
        <v>42019.737766203703</v>
      </c>
      <c r="T3586" s="14">
        <f t="shared" ref="T3586:T3649" si="227">(((I3586/60)/60)/24)+DATE(1970,1,1)</f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8">ROUND(E3587/D3587*100,0)</f>
        <v>0</v>
      </c>
      <c r="P3587">
        <f t="shared" si="225"/>
        <v>1</v>
      </c>
      <c r="Q3587" s="10" t="s">
        <v>8319</v>
      </c>
      <c r="R3587" t="s">
        <v>8345</v>
      </c>
      <c r="S3587" s="14">
        <f t="shared" si="226"/>
        <v>42027.856990740736</v>
      </c>
      <c r="T3587" s="14">
        <f t="shared" si="227"/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8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8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8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8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8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8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8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8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8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8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8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8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8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48" hidden="1" x14ac:dyDescent="0.2">
      <c r="A3601">
        <v>1010</v>
      </c>
      <c r="B3601" s="3" t="s">
        <v>1011</v>
      </c>
      <c r="C3601" s="3" t="s">
        <v>5120</v>
      </c>
      <c r="D3601" s="6">
        <v>115250</v>
      </c>
      <c r="E3601" s="8">
        <v>220</v>
      </c>
      <c r="F3601" t="s">
        <v>8219</v>
      </c>
      <c r="G3601" t="s">
        <v>8223</v>
      </c>
      <c r="H3601" t="s">
        <v>8245</v>
      </c>
      <c r="I3601">
        <v>1473044340</v>
      </c>
      <c r="J3601">
        <v>1468180462</v>
      </c>
      <c r="K3601" t="b">
        <v>0</v>
      </c>
      <c r="L3601">
        <v>4</v>
      </c>
      <c r="M3601" t="b">
        <v>0</v>
      </c>
      <c r="N3601" t="s">
        <v>8271</v>
      </c>
      <c r="O3601">
        <f t="shared" si="228"/>
        <v>0</v>
      </c>
      <c r="P3601">
        <f t="shared" si="225"/>
        <v>55</v>
      </c>
      <c r="Q3601" s="10" t="s">
        <v>8308</v>
      </c>
      <c r="R3601" t="s">
        <v>8310</v>
      </c>
      <c r="S3601" s="14">
        <f t="shared" si="226"/>
        <v>42561.829421296294</v>
      </c>
      <c r="T3601" s="14">
        <f t="shared" si="227"/>
        <v>42618.124305555553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8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8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8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8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8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8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8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8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48" hidden="1" x14ac:dyDescent="0.2">
      <c r="A3610">
        <v>1322</v>
      </c>
      <c r="B3610" s="3" t="s">
        <v>1323</v>
      </c>
      <c r="C3610" s="3" t="s">
        <v>5432</v>
      </c>
      <c r="D3610" s="6">
        <v>35000</v>
      </c>
      <c r="E3610" s="8">
        <v>106</v>
      </c>
      <c r="F3610" t="s">
        <v>8219</v>
      </c>
      <c r="G3610" t="s">
        <v>8224</v>
      </c>
      <c r="H3610" t="s">
        <v>8246</v>
      </c>
      <c r="I3610">
        <v>1432223125</v>
      </c>
      <c r="J3610">
        <v>1429631125</v>
      </c>
      <c r="K3610" t="b">
        <v>0</v>
      </c>
      <c r="L3610">
        <v>4</v>
      </c>
      <c r="M3610" t="b">
        <v>0</v>
      </c>
      <c r="N3610" t="s">
        <v>8271</v>
      </c>
      <c r="O3610">
        <f t="shared" si="228"/>
        <v>0</v>
      </c>
      <c r="P3610">
        <f t="shared" si="225"/>
        <v>26.5</v>
      </c>
      <c r="Q3610" s="10" t="s">
        <v>8308</v>
      </c>
      <c r="R3610" t="s">
        <v>8310</v>
      </c>
      <c r="S3610" s="14">
        <f t="shared" si="226"/>
        <v>42115.656539351854</v>
      </c>
      <c r="T3610" s="14">
        <f t="shared" si="227"/>
        <v>42145.656539351854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8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8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8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8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8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8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8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48" hidden="1" x14ac:dyDescent="0.2">
      <c r="A3618">
        <v>1342</v>
      </c>
      <c r="B3618" s="3" t="s">
        <v>1343</v>
      </c>
      <c r="C3618" s="3" t="s">
        <v>5452</v>
      </c>
      <c r="D3618" s="6">
        <v>50000</v>
      </c>
      <c r="E3618" s="8">
        <v>100</v>
      </c>
      <c r="F3618" t="s">
        <v>8219</v>
      </c>
      <c r="G3618" t="s">
        <v>8223</v>
      </c>
      <c r="H3618" t="s">
        <v>8245</v>
      </c>
      <c r="I3618">
        <v>1437161739</v>
      </c>
      <c r="J3618">
        <v>1434569739</v>
      </c>
      <c r="K3618" t="b">
        <v>0</v>
      </c>
      <c r="L3618">
        <v>1</v>
      </c>
      <c r="M3618" t="b">
        <v>0</v>
      </c>
      <c r="N3618" t="s">
        <v>8271</v>
      </c>
      <c r="O3618">
        <f t="shared" si="228"/>
        <v>0</v>
      </c>
      <c r="P3618">
        <f t="shared" si="225"/>
        <v>100</v>
      </c>
      <c r="Q3618" s="10" t="s">
        <v>8308</v>
      </c>
      <c r="R3618" t="s">
        <v>8310</v>
      </c>
      <c r="S3618" s="14">
        <f t="shared" si="226"/>
        <v>42172.816423611104</v>
      </c>
      <c r="T3618" s="14">
        <f t="shared" si="227"/>
        <v>42202.816423611104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8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48" hidden="1" x14ac:dyDescent="0.2">
      <c r="A3620">
        <v>1011</v>
      </c>
      <c r="B3620" s="3" t="s">
        <v>1012</v>
      </c>
      <c r="C3620" s="3" t="s">
        <v>5121</v>
      </c>
      <c r="D3620" s="6">
        <v>20000</v>
      </c>
      <c r="E3620" s="8">
        <v>75</v>
      </c>
      <c r="F3620" t="s">
        <v>8219</v>
      </c>
      <c r="G3620" t="s">
        <v>8223</v>
      </c>
      <c r="H3620" t="s">
        <v>8245</v>
      </c>
      <c r="I3620">
        <v>1418938395</v>
      </c>
      <c r="J3620">
        <v>1415050395</v>
      </c>
      <c r="K3620" t="b">
        <v>0</v>
      </c>
      <c r="L3620">
        <v>1</v>
      </c>
      <c r="M3620" t="b">
        <v>0</v>
      </c>
      <c r="N3620" t="s">
        <v>8271</v>
      </c>
      <c r="O3620">
        <f t="shared" si="228"/>
        <v>0</v>
      </c>
      <c r="P3620">
        <f t="shared" si="225"/>
        <v>75</v>
      </c>
      <c r="Q3620" s="10" t="s">
        <v>8308</v>
      </c>
      <c r="R3620" t="s">
        <v>8310</v>
      </c>
      <c r="S3620" s="14">
        <f t="shared" si="226"/>
        <v>41946.898090277777</v>
      </c>
      <c r="T3620" s="14">
        <f t="shared" si="227"/>
        <v>41991.898090277777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8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8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8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8" hidden="1" x14ac:dyDescent="0.2">
      <c r="A3624">
        <v>1312</v>
      </c>
      <c r="B3624" s="3" t="s">
        <v>1313</v>
      </c>
      <c r="C3624" s="3" t="s">
        <v>5422</v>
      </c>
      <c r="D3624" s="6">
        <v>4600</v>
      </c>
      <c r="E3624" s="8">
        <v>28</v>
      </c>
      <c r="F3624" t="s">
        <v>8219</v>
      </c>
      <c r="G3624" t="s">
        <v>8223</v>
      </c>
      <c r="H3624" t="s">
        <v>8245</v>
      </c>
      <c r="I3624">
        <v>1429375922</v>
      </c>
      <c r="J3624">
        <v>1426783922</v>
      </c>
      <c r="K3624" t="b">
        <v>0</v>
      </c>
      <c r="L3624">
        <v>1</v>
      </c>
      <c r="M3624" t="b">
        <v>0</v>
      </c>
      <c r="N3624" t="s">
        <v>8271</v>
      </c>
      <c r="O3624">
        <f t="shared" si="228"/>
        <v>1</v>
      </c>
      <c r="P3624">
        <f t="shared" si="225"/>
        <v>28</v>
      </c>
      <c r="Q3624" s="10" t="s">
        <v>8308</v>
      </c>
      <c r="R3624" t="s">
        <v>8310</v>
      </c>
      <c r="S3624" s="14">
        <f t="shared" si="226"/>
        <v>42082.702800925923</v>
      </c>
      <c r="T3624" s="14">
        <f t="shared" si="227"/>
        <v>42112.702800925923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8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8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8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8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8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8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8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8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8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48" hidden="1" x14ac:dyDescent="0.2">
      <c r="A3634">
        <v>1316</v>
      </c>
      <c r="B3634" s="3" t="s">
        <v>1317</v>
      </c>
      <c r="C3634" s="3" t="s">
        <v>5426</v>
      </c>
      <c r="D3634" s="6">
        <v>75000</v>
      </c>
      <c r="E3634" s="8">
        <v>1</v>
      </c>
      <c r="F3634" t="s">
        <v>8219</v>
      </c>
      <c r="G3634" t="s">
        <v>8223</v>
      </c>
      <c r="H3634" t="s">
        <v>8245</v>
      </c>
      <c r="I3634">
        <v>1456700709</v>
      </c>
      <c r="J3634">
        <v>1453676709</v>
      </c>
      <c r="K3634" t="b">
        <v>0</v>
      </c>
      <c r="L3634">
        <v>1</v>
      </c>
      <c r="M3634" t="b">
        <v>0</v>
      </c>
      <c r="N3634" t="s">
        <v>8271</v>
      </c>
      <c r="O3634">
        <f t="shared" si="228"/>
        <v>0</v>
      </c>
      <c r="P3634">
        <f t="shared" si="225"/>
        <v>1</v>
      </c>
      <c r="Q3634" s="10" t="s">
        <v>8308</v>
      </c>
      <c r="R3634" t="s">
        <v>8310</v>
      </c>
      <c r="S3634" s="14">
        <f t="shared" si="226"/>
        <v>42393.961909722217</v>
      </c>
      <c r="T3634" s="14">
        <f t="shared" si="227"/>
        <v>42428.961909722217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8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8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8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8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8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8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8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8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8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8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8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8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8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8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48" hidden="1" x14ac:dyDescent="0.2">
      <c r="A3649">
        <v>1332</v>
      </c>
      <c r="B3649" s="3" t="s">
        <v>1333</v>
      </c>
      <c r="C3649" s="3" t="s">
        <v>5442</v>
      </c>
      <c r="D3649" s="6">
        <v>10115</v>
      </c>
      <c r="E3649" s="8">
        <v>0</v>
      </c>
      <c r="F3649" t="s">
        <v>8219</v>
      </c>
      <c r="G3649" t="s">
        <v>8239</v>
      </c>
      <c r="H3649" t="s">
        <v>8256</v>
      </c>
      <c r="I3649">
        <v>1485480408</v>
      </c>
      <c r="J3649">
        <v>1482888408</v>
      </c>
      <c r="K3649" t="b">
        <v>0</v>
      </c>
      <c r="L3649">
        <v>0</v>
      </c>
      <c r="M3649" t="b">
        <v>0</v>
      </c>
      <c r="N3649" t="s">
        <v>8271</v>
      </c>
      <c r="O3649">
        <f t="shared" si="228"/>
        <v>0</v>
      </c>
      <c r="P3649">
        <f t="shared" si="225"/>
        <v>0</v>
      </c>
      <c r="Q3649" s="10" t="s">
        <v>8308</v>
      </c>
      <c r="R3649" t="s">
        <v>8310</v>
      </c>
      <c r="S3649" s="14">
        <f t="shared" si="226"/>
        <v>42732.060277777782</v>
      </c>
      <c r="T3649" s="14">
        <f t="shared" si="227"/>
        <v>42762.060277777782</v>
      </c>
    </row>
    <row r="3650" spans="1:20" ht="48" hidden="1" x14ac:dyDescent="0.2">
      <c r="A3650">
        <v>1333</v>
      </c>
      <c r="B3650" s="3" t="s">
        <v>1334</v>
      </c>
      <c r="C3650" s="3" t="s">
        <v>5443</v>
      </c>
      <c r="D3650" s="6">
        <v>2500</v>
      </c>
      <c r="E3650" s="8">
        <v>0</v>
      </c>
      <c r="F3650" t="s">
        <v>8219</v>
      </c>
      <c r="G3650" t="s">
        <v>8225</v>
      </c>
      <c r="H3650" t="s">
        <v>8247</v>
      </c>
      <c r="I3650">
        <v>1405478025</v>
      </c>
      <c r="J3650">
        <v>1402886025</v>
      </c>
      <c r="K3650" t="b">
        <v>0</v>
      </c>
      <c r="L3650">
        <v>0</v>
      </c>
      <c r="M3650" t="b">
        <v>0</v>
      </c>
      <c r="N3650" t="s">
        <v>8271</v>
      </c>
      <c r="O3650">
        <f t="shared" si="228"/>
        <v>0</v>
      </c>
      <c r="P3650">
        <f t="shared" ref="P3650:P3713" si="229">IFERROR(ROUND(E3650/L3650,2), 0)</f>
        <v>0</v>
      </c>
      <c r="Q3650" s="10" t="s">
        <v>8308</v>
      </c>
      <c r="R3650" t="s">
        <v>8310</v>
      </c>
      <c r="S3650" s="14">
        <f t="shared" ref="S3650:S3713" si="230">(((J3650/60)/60)/24)+DATE(1970,1,1)</f>
        <v>41806.106770833336</v>
      </c>
      <c r="T3650" s="14">
        <f t="shared" ref="T3650:T3713" si="231">(((I3650/60)/60)/24)+DATE(1970,1,1)</f>
        <v>41836.106770833336</v>
      </c>
    </row>
    <row r="3651" spans="1:20" ht="48" hidden="1" x14ac:dyDescent="0.2">
      <c r="A3651">
        <v>1340</v>
      </c>
      <c r="B3651" s="3" t="s">
        <v>1341</v>
      </c>
      <c r="C3651" s="3" t="s">
        <v>5450</v>
      </c>
      <c r="D3651" s="6">
        <v>1680</v>
      </c>
      <c r="E3651" s="8">
        <v>0</v>
      </c>
      <c r="F3651" t="s">
        <v>8219</v>
      </c>
      <c r="G3651" t="s">
        <v>8223</v>
      </c>
      <c r="H3651" t="s">
        <v>8245</v>
      </c>
      <c r="I3651">
        <v>1408112253</v>
      </c>
      <c r="J3651">
        <v>1405520253</v>
      </c>
      <c r="K3651" t="b">
        <v>0</v>
      </c>
      <c r="L3651">
        <v>0</v>
      </c>
      <c r="M3651" t="b">
        <v>0</v>
      </c>
      <c r="N3651" t="s">
        <v>8271</v>
      </c>
      <c r="O3651">
        <f t="shared" ref="O3651:O3714" si="232">ROUND(E3651/D3651*100,0)</f>
        <v>0</v>
      </c>
      <c r="P3651">
        <f t="shared" si="229"/>
        <v>0</v>
      </c>
      <c r="Q3651" s="10" t="s">
        <v>8308</v>
      </c>
      <c r="R3651" t="s">
        <v>8310</v>
      </c>
      <c r="S3651" s="14">
        <f t="shared" si="230"/>
        <v>41836.595520833333</v>
      </c>
      <c r="T3651" s="14">
        <f t="shared" si="231"/>
        <v>41866.595520833333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32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32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8" hidden="1" x14ac:dyDescent="0.2">
      <c r="A3654">
        <v>613</v>
      </c>
      <c r="B3654" s="3" t="s">
        <v>614</v>
      </c>
      <c r="C3654" s="3" t="s">
        <v>4723</v>
      </c>
      <c r="D3654" s="6">
        <v>60000</v>
      </c>
      <c r="E3654" s="8">
        <v>12818</v>
      </c>
      <c r="F3654" t="s">
        <v>8219</v>
      </c>
      <c r="G3654" t="s">
        <v>8223</v>
      </c>
      <c r="H3654" t="s">
        <v>8245</v>
      </c>
      <c r="I3654">
        <v>1443675540</v>
      </c>
      <c r="J3654">
        <v>1441022120</v>
      </c>
      <c r="K3654" t="b">
        <v>0</v>
      </c>
      <c r="L3654">
        <v>121</v>
      </c>
      <c r="M3654" t="b">
        <v>0</v>
      </c>
      <c r="N3654" t="s">
        <v>8270</v>
      </c>
      <c r="O3654">
        <f t="shared" si="232"/>
        <v>21</v>
      </c>
      <c r="P3654">
        <f t="shared" si="229"/>
        <v>105.93</v>
      </c>
      <c r="Q3654" s="10" t="s">
        <v>8308</v>
      </c>
      <c r="R3654" t="s">
        <v>8342</v>
      </c>
      <c r="S3654" s="14">
        <f t="shared" si="230"/>
        <v>42247.496759259258</v>
      </c>
      <c r="T3654" s="14">
        <f t="shared" si="231"/>
        <v>42278.207638888889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32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32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32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8" hidden="1" x14ac:dyDescent="0.2">
      <c r="A3658">
        <v>626</v>
      </c>
      <c r="B3658" s="3" t="s">
        <v>627</v>
      </c>
      <c r="C3658" s="3" t="s">
        <v>4736</v>
      </c>
      <c r="D3658" s="6">
        <v>25000</v>
      </c>
      <c r="E3658" s="8">
        <v>4345</v>
      </c>
      <c r="F3658" t="s">
        <v>8219</v>
      </c>
      <c r="G3658" t="s">
        <v>8223</v>
      </c>
      <c r="H3658" t="s">
        <v>8245</v>
      </c>
      <c r="I3658">
        <v>1439644920</v>
      </c>
      <c r="J3658">
        <v>1436793939</v>
      </c>
      <c r="K3658" t="b">
        <v>0</v>
      </c>
      <c r="L3658">
        <v>39</v>
      </c>
      <c r="M3658" t="b">
        <v>0</v>
      </c>
      <c r="N3658" t="s">
        <v>8270</v>
      </c>
      <c r="O3658">
        <f t="shared" si="232"/>
        <v>17</v>
      </c>
      <c r="P3658">
        <f t="shared" si="229"/>
        <v>111.41</v>
      </c>
      <c r="Q3658" s="10" t="s">
        <v>8308</v>
      </c>
      <c r="R3658" t="s">
        <v>8342</v>
      </c>
      <c r="S3658" s="14">
        <f t="shared" si="230"/>
        <v>42198.559479166666</v>
      </c>
      <c r="T3658" s="14">
        <f t="shared" si="231"/>
        <v>42231.556944444441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32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32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32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32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32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32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32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32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32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32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32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32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32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32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32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48" hidden="1" x14ac:dyDescent="0.2">
      <c r="A3674">
        <v>2366</v>
      </c>
      <c r="B3674" s="3" t="s">
        <v>2367</v>
      </c>
      <c r="C3674" s="3" t="s">
        <v>6476</v>
      </c>
      <c r="D3674" s="6">
        <v>25000</v>
      </c>
      <c r="E3674" s="8">
        <v>2630</v>
      </c>
      <c r="F3674" t="s">
        <v>8219</v>
      </c>
      <c r="G3674" t="s">
        <v>8224</v>
      </c>
      <c r="H3674" t="s">
        <v>8246</v>
      </c>
      <c r="I3674">
        <v>1445431533</v>
      </c>
      <c r="J3674">
        <v>1442839533</v>
      </c>
      <c r="K3674" t="b">
        <v>0</v>
      </c>
      <c r="L3674">
        <v>27</v>
      </c>
      <c r="M3674" t="b">
        <v>0</v>
      </c>
      <c r="N3674" t="s">
        <v>8270</v>
      </c>
      <c r="O3674">
        <f t="shared" si="232"/>
        <v>11</v>
      </c>
      <c r="P3674">
        <f t="shared" si="229"/>
        <v>97.41</v>
      </c>
      <c r="Q3674" s="10" t="s">
        <v>8308</v>
      </c>
      <c r="R3674" t="s">
        <v>8342</v>
      </c>
      <c r="S3674" s="14">
        <f t="shared" si="230"/>
        <v>42268.531631944439</v>
      </c>
      <c r="T3674" s="14">
        <f t="shared" si="231"/>
        <v>42298.531631944439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32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32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32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32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32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32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32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32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32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32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32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32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32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32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32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32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32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32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32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32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32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32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32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32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32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32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32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32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32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32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32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48" hidden="1" x14ac:dyDescent="0.2">
      <c r="A3706">
        <v>2381</v>
      </c>
      <c r="B3706" s="3" t="s">
        <v>2382</v>
      </c>
      <c r="C3706" s="3" t="s">
        <v>6491</v>
      </c>
      <c r="D3706" s="6">
        <v>86350</v>
      </c>
      <c r="E3706" s="8">
        <v>1571</v>
      </c>
      <c r="F3706" t="s">
        <v>8219</v>
      </c>
      <c r="G3706" t="s">
        <v>8223</v>
      </c>
      <c r="H3706" t="s">
        <v>8245</v>
      </c>
      <c r="I3706">
        <v>1428704848</v>
      </c>
      <c r="J3706">
        <v>1426112848</v>
      </c>
      <c r="K3706" t="b">
        <v>0</v>
      </c>
      <c r="L3706">
        <v>7</v>
      </c>
      <c r="M3706" t="b">
        <v>0</v>
      </c>
      <c r="N3706" t="s">
        <v>8270</v>
      </c>
      <c r="O3706">
        <f t="shared" si="232"/>
        <v>2</v>
      </c>
      <c r="P3706">
        <f t="shared" si="229"/>
        <v>224.43</v>
      </c>
      <c r="Q3706" s="10" t="s">
        <v>8308</v>
      </c>
      <c r="R3706" t="s">
        <v>8342</v>
      </c>
      <c r="S3706" s="14">
        <f t="shared" si="230"/>
        <v>42074.935740740737</v>
      </c>
      <c r="T3706" s="14">
        <f t="shared" si="231"/>
        <v>42104.935740740737</v>
      </c>
    </row>
    <row r="3707" spans="1:20" ht="48" hidden="1" x14ac:dyDescent="0.2">
      <c r="A3707">
        <v>608</v>
      </c>
      <c r="B3707" s="3" t="s">
        <v>609</v>
      </c>
      <c r="C3707" s="3" t="s">
        <v>4718</v>
      </c>
      <c r="D3707" s="6">
        <v>150000</v>
      </c>
      <c r="E3707" s="8">
        <v>1461</v>
      </c>
      <c r="F3707" t="s">
        <v>8219</v>
      </c>
      <c r="G3707" t="s">
        <v>8223</v>
      </c>
      <c r="H3707" t="s">
        <v>8245</v>
      </c>
      <c r="I3707">
        <v>1434405980</v>
      </c>
      <c r="J3707">
        <v>1431813980</v>
      </c>
      <c r="K3707" t="b">
        <v>0</v>
      </c>
      <c r="L3707">
        <v>5</v>
      </c>
      <c r="M3707" t="b">
        <v>0</v>
      </c>
      <c r="N3707" t="s">
        <v>8270</v>
      </c>
      <c r="O3707">
        <f t="shared" si="232"/>
        <v>1</v>
      </c>
      <c r="P3707">
        <f t="shared" si="229"/>
        <v>292.2</v>
      </c>
      <c r="Q3707" s="10" t="s">
        <v>8308</v>
      </c>
      <c r="R3707" t="s">
        <v>8342</v>
      </c>
      <c r="S3707" s="14">
        <f t="shared" si="230"/>
        <v>42140.921064814815</v>
      </c>
      <c r="T3707" s="14">
        <f t="shared" si="231"/>
        <v>42170.921064814815</v>
      </c>
    </row>
    <row r="3708" spans="1:20" ht="48" hidden="1" x14ac:dyDescent="0.2">
      <c r="A3708">
        <v>633</v>
      </c>
      <c r="B3708" s="3" t="s">
        <v>634</v>
      </c>
      <c r="C3708" s="3" t="s">
        <v>4743</v>
      </c>
      <c r="D3708" s="6">
        <v>10000</v>
      </c>
      <c r="E3708" s="8">
        <v>1245</v>
      </c>
      <c r="F3708" t="s">
        <v>8219</v>
      </c>
      <c r="G3708" t="s">
        <v>8223</v>
      </c>
      <c r="H3708" t="s">
        <v>8245</v>
      </c>
      <c r="I3708">
        <v>1466204400</v>
      </c>
      <c r="J3708">
        <v>1463469062</v>
      </c>
      <c r="K3708" t="b">
        <v>0</v>
      </c>
      <c r="L3708">
        <v>25</v>
      </c>
      <c r="M3708" t="b">
        <v>0</v>
      </c>
      <c r="N3708" t="s">
        <v>8270</v>
      </c>
      <c r="O3708">
        <f t="shared" si="232"/>
        <v>12</v>
      </c>
      <c r="P3708">
        <f t="shared" si="229"/>
        <v>49.8</v>
      </c>
      <c r="Q3708" s="10" t="s">
        <v>8308</v>
      </c>
      <c r="R3708" t="s">
        <v>8342</v>
      </c>
      <c r="S3708" s="14">
        <f t="shared" si="230"/>
        <v>42507.29932870371</v>
      </c>
      <c r="T3708" s="14">
        <f t="shared" si="231"/>
        <v>42538.958333333328</v>
      </c>
    </row>
    <row r="3709" spans="1:20" ht="48" hidden="1" x14ac:dyDescent="0.2">
      <c r="A3709">
        <v>2359</v>
      </c>
      <c r="B3709" s="3" t="s">
        <v>2360</v>
      </c>
      <c r="C3709" s="3" t="s">
        <v>6469</v>
      </c>
      <c r="D3709" s="6">
        <v>7500</v>
      </c>
      <c r="E3709" s="8">
        <v>1101</v>
      </c>
      <c r="F3709" t="s">
        <v>8219</v>
      </c>
      <c r="G3709" t="s">
        <v>8223</v>
      </c>
      <c r="H3709" t="s">
        <v>8245</v>
      </c>
      <c r="I3709">
        <v>1438616124</v>
      </c>
      <c r="J3709">
        <v>1433432124</v>
      </c>
      <c r="K3709" t="b">
        <v>0</v>
      </c>
      <c r="L3709">
        <v>3</v>
      </c>
      <c r="M3709" t="b">
        <v>0</v>
      </c>
      <c r="N3709" t="s">
        <v>8270</v>
      </c>
      <c r="O3709">
        <f t="shared" si="232"/>
        <v>15</v>
      </c>
      <c r="P3709">
        <f t="shared" si="229"/>
        <v>367</v>
      </c>
      <c r="Q3709" s="10" t="s">
        <v>8308</v>
      </c>
      <c r="R3709" t="s">
        <v>8342</v>
      </c>
      <c r="S3709" s="14">
        <f t="shared" si="230"/>
        <v>42159.649583333332</v>
      </c>
      <c r="T3709" s="14">
        <f t="shared" si="231"/>
        <v>42219.649583333332</v>
      </c>
    </row>
    <row r="3710" spans="1:20" ht="48" hidden="1" x14ac:dyDescent="0.2">
      <c r="A3710">
        <v>2387</v>
      </c>
      <c r="B3710" s="3" t="s">
        <v>2388</v>
      </c>
      <c r="C3710" s="3" t="s">
        <v>6497</v>
      </c>
      <c r="D3710" s="6">
        <v>150000</v>
      </c>
      <c r="E3710" s="8">
        <v>1026</v>
      </c>
      <c r="F3710" t="s">
        <v>8219</v>
      </c>
      <c r="G3710" t="s">
        <v>8223</v>
      </c>
      <c r="H3710" t="s">
        <v>8245</v>
      </c>
      <c r="I3710">
        <v>1469199740</v>
      </c>
      <c r="J3710">
        <v>1465311740</v>
      </c>
      <c r="K3710" t="b">
        <v>0</v>
      </c>
      <c r="L3710">
        <v>3</v>
      </c>
      <c r="M3710" t="b">
        <v>0</v>
      </c>
      <c r="N3710" t="s">
        <v>8270</v>
      </c>
      <c r="O3710">
        <f t="shared" si="232"/>
        <v>1</v>
      </c>
      <c r="P3710">
        <f t="shared" si="229"/>
        <v>342</v>
      </c>
      <c r="Q3710" s="10" t="s">
        <v>8308</v>
      </c>
      <c r="R3710" t="s">
        <v>8342</v>
      </c>
      <c r="S3710" s="14">
        <f t="shared" si="230"/>
        <v>42528.626620370371</v>
      </c>
      <c r="T3710" s="14">
        <f t="shared" si="231"/>
        <v>42573.626620370371</v>
      </c>
    </row>
    <row r="3711" spans="1:20" ht="48" hidden="1" x14ac:dyDescent="0.2">
      <c r="A3711">
        <v>2385</v>
      </c>
      <c r="B3711" s="3" t="s">
        <v>2386</v>
      </c>
      <c r="C3711" s="3" t="s">
        <v>6495</v>
      </c>
      <c r="D3711" s="6">
        <v>65000</v>
      </c>
      <c r="E3711" s="8">
        <v>788</v>
      </c>
      <c r="F3711" t="s">
        <v>8219</v>
      </c>
      <c r="G3711" t="s">
        <v>8223</v>
      </c>
      <c r="H3711" t="s">
        <v>8245</v>
      </c>
      <c r="I3711">
        <v>1438793432</v>
      </c>
      <c r="J3711">
        <v>1436201432</v>
      </c>
      <c r="K3711" t="b">
        <v>0</v>
      </c>
      <c r="L3711">
        <v>7</v>
      </c>
      <c r="M3711" t="b">
        <v>0</v>
      </c>
      <c r="N3711" t="s">
        <v>8270</v>
      </c>
      <c r="O3711">
        <f t="shared" si="232"/>
        <v>1</v>
      </c>
      <c r="P3711">
        <f t="shared" si="229"/>
        <v>112.57</v>
      </c>
      <c r="Q3711" s="10" t="s">
        <v>8308</v>
      </c>
      <c r="R3711" t="s">
        <v>8342</v>
      </c>
      <c r="S3711" s="14">
        <f t="shared" si="230"/>
        <v>42191.70175925926</v>
      </c>
      <c r="T3711" s="14">
        <f t="shared" si="231"/>
        <v>42221.70175925926</v>
      </c>
    </row>
    <row r="3712" spans="1:20" ht="32" hidden="1" x14ac:dyDescent="0.2">
      <c r="A3712">
        <v>631</v>
      </c>
      <c r="B3712" s="3" t="s">
        <v>632</v>
      </c>
      <c r="C3712" s="3" t="s">
        <v>4741</v>
      </c>
      <c r="D3712" s="6">
        <v>50000</v>
      </c>
      <c r="E3712" s="8">
        <v>690</v>
      </c>
      <c r="F3712" t="s">
        <v>8219</v>
      </c>
      <c r="G3712" t="s">
        <v>8228</v>
      </c>
      <c r="H3712" t="s">
        <v>8250</v>
      </c>
      <c r="I3712">
        <v>1464460329</v>
      </c>
      <c r="J3712">
        <v>1461954729</v>
      </c>
      <c r="K3712" t="b">
        <v>0</v>
      </c>
      <c r="L3712">
        <v>9</v>
      </c>
      <c r="M3712" t="b">
        <v>0</v>
      </c>
      <c r="N3712" t="s">
        <v>8270</v>
      </c>
      <c r="O3712">
        <f t="shared" si="232"/>
        <v>1</v>
      </c>
      <c r="P3712">
        <f t="shared" si="229"/>
        <v>76.67</v>
      </c>
      <c r="Q3712" s="10" t="s">
        <v>8308</v>
      </c>
      <c r="R3712" t="s">
        <v>8342</v>
      </c>
      <c r="S3712" s="14">
        <f t="shared" si="230"/>
        <v>42489.772326388891</v>
      </c>
      <c r="T3712" s="14">
        <f t="shared" si="231"/>
        <v>42518.772326388891</v>
      </c>
    </row>
    <row r="3713" spans="1:20" ht="48" hidden="1" x14ac:dyDescent="0.2">
      <c r="A3713">
        <v>2367</v>
      </c>
      <c r="B3713" s="3" t="s">
        <v>2368</v>
      </c>
      <c r="C3713" s="3" t="s">
        <v>6477</v>
      </c>
      <c r="D3713" s="6">
        <v>50000</v>
      </c>
      <c r="E3713" s="8">
        <v>670</v>
      </c>
      <c r="F3713" t="s">
        <v>8219</v>
      </c>
      <c r="G3713" t="s">
        <v>8223</v>
      </c>
      <c r="H3713" t="s">
        <v>8245</v>
      </c>
      <c r="I3713">
        <v>1461622616</v>
      </c>
      <c r="J3713">
        <v>1456442216</v>
      </c>
      <c r="K3713" t="b">
        <v>0</v>
      </c>
      <c r="L3713">
        <v>14</v>
      </c>
      <c r="M3713" t="b">
        <v>0</v>
      </c>
      <c r="N3713" t="s">
        <v>8270</v>
      </c>
      <c r="O3713">
        <f t="shared" si="232"/>
        <v>1</v>
      </c>
      <c r="P3713">
        <f t="shared" si="229"/>
        <v>47.86</v>
      </c>
      <c r="Q3713" s="10" t="s">
        <v>8308</v>
      </c>
      <c r="R3713" t="s">
        <v>8342</v>
      </c>
      <c r="S3713" s="14">
        <f t="shared" si="230"/>
        <v>42425.970092592594</v>
      </c>
      <c r="T3713" s="14">
        <f t="shared" si="231"/>
        <v>42485.928425925929</v>
      </c>
    </row>
    <row r="3714" spans="1:20" ht="48" hidden="1" x14ac:dyDescent="0.2">
      <c r="A3714">
        <v>603</v>
      </c>
      <c r="B3714" s="3" t="s">
        <v>604</v>
      </c>
      <c r="C3714" s="3" t="s">
        <v>4713</v>
      </c>
      <c r="D3714" s="6">
        <v>15000</v>
      </c>
      <c r="E3714" s="8">
        <v>590.02</v>
      </c>
      <c r="F3714" t="s">
        <v>8219</v>
      </c>
      <c r="G3714" t="s">
        <v>8223</v>
      </c>
      <c r="H3714" t="s">
        <v>8245</v>
      </c>
      <c r="I3714">
        <v>1408029623</v>
      </c>
      <c r="J3714">
        <v>1405437623</v>
      </c>
      <c r="K3714" t="b">
        <v>0</v>
      </c>
      <c r="L3714">
        <v>13</v>
      </c>
      <c r="M3714" t="b">
        <v>0</v>
      </c>
      <c r="N3714" t="s">
        <v>8270</v>
      </c>
      <c r="O3714">
        <f t="shared" si="232"/>
        <v>4</v>
      </c>
      <c r="P3714">
        <f t="shared" ref="P3714:P3777" si="233">IFERROR(ROUND(E3714/L3714,2), 0)</f>
        <v>45.39</v>
      </c>
      <c r="Q3714" s="10" t="s">
        <v>8308</v>
      </c>
      <c r="R3714" t="s">
        <v>8342</v>
      </c>
      <c r="S3714" s="14">
        <f t="shared" ref="S3714:S3777" si="234">(((J3714/60)/60)/24)+DATE(1970,1,1)</f>
        <v>41835.639155092591</v>
      </c>
      <c r="T3714" s="14">
        <f t="shared" ref="T3714:T3777" si="235">(((I3714/60)/60)/24)+DATE(1970,1,1)</f>
        <v>41865.639155092591</v>
      </c>
    </row>
    <row r="3715" spans="1:20" ht="48" hidden="1" x14ac:dyDescent="0.2">
      <c r="A3715">
        <v>2388</v>
      </c>
      <c r="B3715" s="3" t="s">
        <v>2389</v>
      </c>
      <c r="C3715" s="3" t="s">
        <v>6498</v>
      </c>
      <c r="D3715" s="6">
        <v>37000</v>
      </c>
      <c r="E3715" s="8">
        <v>463</v>
      </c>
      <c r="F3715" t="s">
        <v>8219</v>
      </c>
      <c r="G3715" t="s">
        <v>8223</v>
      </c>
      <c r="H3715" t="s">
        <v>8245</v>
      </c>
      <c r="I3715">
        <v>1421350140</v>
      </c>
      <c r="J3715">
        <v>1418761759</v>
      </c>
      <c r="K3715" t="b">
        <v>0</v>
      </c>
      <c r="L3715">
        <v>8</v>
      </c>
      <c r="M3715" t="b">
        <v>0</v>
      </c>
      <c r="N3715" t="s">
        <v>8270</v>
      </c>
      <c r="O3715">
        <f t="shared" ref="O3715:O3778" si="236">ROUND(E3715/D3715*100,0)</f>
        <v>1</v>
      </c>
      <c r="P3715">
        <f t="shared" si="233"/>
        <v>57.88</v>
      </c>
      <c r="Q3715" s="10" t="s">
        <v>8308</v>
      </c>
      <c r="R3715" t="s">
        <v>8342</v>
      </c>
      <c r="S3715" s="14">
        <f t="shared" si="234"/>
        <v>41989.853692129633</v>
      </c>
      <c r="T3715" s="14">
        <f t="shared" si="235"/>
        <v>42019.811805555553</v>
      </c>
    </row>
    <row r="3716" spans="1:20" ht="48" hidden="1" x14ac:dyDescent="0.2">
      <c r="A3716">
        <v>2383</v>
      </c>
      <c r="B3716" s="3" t="s">
        <v>2384</v>
      </c>
      <c r="C3716" s="3" t="s">
        <v>6493</v>
      </c>
      <c r="D3716" s="6">
        <v>10000</v>
      </c>
      <c r="E3716" s="8">
        <v>435</v>
      </c>
      <c r="F3716" t="s">
        <v>8219</v>
      </c>
      <c r="G3716" t="s">
        <v>8227</v>
      </c>
      <c r="H3716" t="s">
        <v>8249</v>
      </c>
      <c r="I3716">
        <v>1424568107</v>
      </c>
      <c r="J3716">
        <v>1421976107</v>
      </c>
      <c r="K3716" t="b">
        <v>0</v>
      </c>
      <c r="L3716">
        <v>3</v>
      </c>
      <c r="M3716" t="b">
        <v>0</v>
      </c>
      <c r="N3716" t="s">
        <v>8270</v>
      </c>
      <c r="O3716">
        <f t="shared" si="236"/>
        <v>4</v>
      </c>
      <c r="P3716">
        <f t="shared" si="233"/>
        <v>145</v>
      </c>
      <c r="Q3716" s="10" t="s">
        <v>8308</v>
      </c>
      <c r="R3716" t="s">
        <v>8342</v>
      </c>
      <c r="S3716" s="14">
        <f t="shared" si="234"/>
        <v>42027.056793981479</v>
      </c>
      <c r="T3716" s="14">
        <f t="shared" si="235"/>
        <v>42057.056793981479</v>
      </c>
    </row>
    <row r="3717" spans="1:20" ht="48" hidden="1" x14ac:dyDescent="0.2">
      <c r="A3717">
        <v>629</v>
      </c>
      <c r="B3717" s="3" t="s">
        <v>630</v>
      </c>
      <c r="C3717" s="3" t="s">
        <v>4739</v>
      </c>
      <c r="D3717" s="6">
        <v>200000</v>
      </c>
      <c r="E3717" s="8">
        <v>350</v>
      </c>
      <c r="F3717" t="s">
        <v>8219</v>
      </c>
      <c r="G3717" t="s">
        <v>8225</v>
      </c>
      <c r="H3717" t="s">
        <v>8247</v>
      </c>
      <c r="I3717">
        <v>1463239108</v>
      </c>
      <c r="J3717">
        <v>1460647108</v>
      </c>
      <c r="K3717" t="b">
        <v>0</v>
      </c>
      <c r="L3717">
        <v>3</v>
      </c>
      <c r="M3717" t="b">
        <v>0</v>
      </c>
      <c r="N3717" t="s">
        <v>8270</v>
      </c>
      <c r="O3717">
        <f t="shared" si="236"/>
        <v>0</v>
      </c>
      <c r="P3717">
        <f t="shared" si="233"/>
        <v>116.67</v>
      </c>
      <c r="Q3717" s="10" t="s">
        <v>8308</v>
      </c>
      <c r="R3717" t="s">
        <v>8342</v>
      </c>
      <c r="S3717" s="14">
        <f t="shared" si="234"/>
        <v>42474.637824074074</v>
      </c>
      <c r="T3717" s="14">
        <f t="shared" si="235"/>
        <v>42504.637824074074</v>
      </c>
    </row>
    <row r="3718" spans="1:20" ht="48" hidden="1" x14ac:dyDescent="0.2">
      <c r="A3718">
        <v>622</v>
      </c>
      <c r="B3718" s="3" t="s">
        <v>623</v>
      </c>
      <c r="C3718" s="3" t="s">
        <v>4732</v>
      </c>
      <c r="D3718" s="6">
        <v>6000</v>
      </c>
      <c r="E3718" s="8">
        <v>341</v>
      </c>
      <c r="F3718" t="s">
        <v>8219</v>
      </c>
      <c r="G3718" t="s">
        <v>8223</v>
      </c>
      <c r="H3718" t="s">
        <v>8245</v>
      </c>
      <c r="I3718">
        <v>1467398138</v>
      </c>
      <c r="J3718">
        <v>1465670138</v>
      </c>
      <c r="K3718" t="b">
        <v>0</v>
      </c>
      <c r="L3718">
        <v>9</v>
      </c>
      <c r="M3718" t="b">
        <v>0</v>
      </c>
      <c r="N3718" t="s">
        <v>8270</v>
      </c>
      <c r="O3718">
        <f t="shared" si="236"/>
        <v>6</v>
      </c>
      <c r="P3718">
        <f t="shared" si="233"/>
        <v>37.89</v>
      </c>
      <c r="Q3718" s="10" t="s">
        <v>8308</v>
      </c>
      <c r="R3718" t="s">
        <v>8342</v>
      </c>
      <c r="S3718" s="14">
        <f t="shared" si="234"/>
        <v>42532.774745370371</v>
      </c>
      <c r="T3718" s="14">
        <f t="shared" si="235"/>
        <v>42552.774745370371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6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6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6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6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6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6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6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6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6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6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6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6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6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6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6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6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6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6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6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6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6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6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6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6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6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6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6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6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6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6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6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6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6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6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6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6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6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6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6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6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6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6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6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6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6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6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6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6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6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6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6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6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6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6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6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6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6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6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6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6"/>
        <v>0</v>
      </c>
      <c r="P3778">
        <f t="shared" ref="P3778:P3841" si="237">IFERROR(ROUND(E3778/L3778,2), 0)</f>
        <v>0</v>
      </c>
      <c r="Q3778" s="10" t="s">
        <v>8308</v>
      </c>
      <c r="R3778" t="s">
        <v>8342</v>
      </c>
      <c r="S3778" s="14">
        <f t="shared" ref="S3778:S3841" si="238">(((J3778/60)/60)/24)+DATE(1970,1,1)</f>
        <v>42503.353506944448</v>
      </c>
      <c r="T3778" s="14">
        <f t="shared" ref="T3778:T3841" si="239">(((I3778/60)/60)/24)+DATE(1970,1,1)</f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40">ROUND(E3779/D3779*100,0)</f>
        <v>0</v>
      </c>
      <c r="P3779">
        <f t="shared" si="237"/>
        <v>0</v>
      </c>
      <c r="Q3779" s="10" t="s">
        <v>8308</v>
      </c>
      <c r="R3779" t="s">
        <v>8342</v>
      </c>
      <c r="S3779" s="14">
        <f t="shared" si="238"/>
        <v>42057.883159722223</v>
      </c>
      <c r="T3779" s="14">
        <f t="shared" si="239"/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0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0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0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0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0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0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0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8" hidden="1" x14ac:dyDescent="0.2">
      <c r="A3787">
        <v>2376</v>
      </c>
      <c r="B3787" s="3" t="s">
        <v>2377</v>
      </c>
      <c r="C3787" s="3" t="s">
        <v>6486</v>
      </c>
      <c r="D3787" s="6">
        <v>3000</v>
      </c>
      <c r="E3787" s="8">
        <v>326.33</v>
      </c>
      <c r="F3787" t="s">
        <v>8219</v>
      </c>
      <c r="G3787" t="s">
        <v>8223</v>
      </c>
      <c r="H3787" t="s">
        <v>8245</v>
      </c>
      <c r="I3787">
        <v>1449785566</v>
      </c>
      <c r="J3787">
        <v>1447193566</v>
      </c>
      <c r="K3787" t="b">
        <v>0</v>
      </c>
      <c r="L3787">
        <v>4</v>
      </c>
      <c r="M3787" t="b">
        <v>0</v>
      </c>
      <c r="N3787" t="s">
        <v>8270</v>
      </c>
      <c r="O3787">
        <f t="shared" si="240"/>
        <v>11</v>
      </c>
      <c r="P3787">
        <f t="shared" si="237"/>
        <v>81.58</v>
      </c>
      <c r="Q3787" s="10" t="s">
        <v>8308</v>
      </c>
      <c r="R3787" t="s">
        <v>8342</v>
      </c>
      <c r="S3787" s="14">
        <f t="shared" si="238"/>
        <v>42318.925532407404</v>
      </c>
      <c r="T3787" s="14">
        <f t="shared" si="239"/>
        <v>42348.925532407404</v>
      </c>
    </row>
    <row r="3788" spans="1:20" ht="48" hidden="1" x14ac:dyDescent="0.2">
      <c r="A3788">
        <v>620</v>
      </c>
      <c r="B3788" s="3" t="s">
        <v>621</v>
      </c>
      <c r="C3788" s="3" t="s">
        <v>4730</v>
      </c>
      <c r="D3788" s="6">
        <v>30000</v>
      </c>
      <c r="E3788" s="8">
        <v>300</v>
      </c>
      <c r="F3788" t="s">
        <v>8219</v>
      </c>
      <c r="G3788" t="s">
        <v>8228</v>
      </c>
      <c r="H3788" t="s">
        <v>8250</v>
      </c>
      <c r="I3788">
        <v>1408986738</v>
      </c>
      <c r="J3788">
        <v>1405098738</v>
      </c>
      <c r="K3788" t="b">
        <v>0</v>
      </c>
      <c r="L3788">
        <v>1</v>
      </c>
      <c r="M3788" t="b">
        <v>0</v>
      </c>
      <c r="N3788" t="s">
        <v>8270</v>
      </c>
      <c r="O3788">
        <f t="shared" si="240"/>
        <v>1</v>
      </c>
      <c r="P3788">
        <f t="shared" si="237"/>
        <v>300</v>
      </c>
      <c r="Q3788" s="10" t="s">
        <v>8308</v>
      </c>
      <c r="R3788" t="s">
        <v>8342</v>
      </c>
      <c r="S3788" s="14">
        <f t="shared" si="238"/>
        <v>41831.716874999998</v>
      </c>
      <c r="T3788" s="14">
        <f t="shared" si="239"/>
        <v>41876.716874999998</v>
      </c>
    </row>
    <row r="3789" spans="1:20" ht="48" hidden="1" x14ac:dyDescent="0.2">
      <c r="A3789">
        <v>2343</v>
      </c>
      <c r="B3789" s="3" t="s">
        <v>2344</v>
      </c>
      <c r="C3789" s="3" t="s">
        <v>6453</v>
      </c>
      <c r="D3789" s="6">
        <v>10000</v>
      </c>
      <c r="E3789" s="8">
        <v>300</v>
      </c>
      <c r="F3789" t="s">
        <v>8219</v>
      </c>
      <c r="G3789" t="s">
        <v>8223</v>
      </c>
      <c r="H3789" t="s">
        <v>8245</v>
      </c>
      <c r="I3789">
        <v>1452282420</v>
      </c>
      <c r="J3789">
        <v>1447962505</v>
      </c>
      <c r="K3789" t="b">
        <v>0</v>
      </c>
      <c r="L3789">
        <v>1</v>
      </c>
      <c r="M3789" t="b">
        <v>0</v>
      </c>
      <c r="N3789" t="s">
        <v>8270</v>
      </c>
      <c r="O3789">
        <f t="shared" si="240"/>
        <v>3</v>
      </c>
      <c r="P3789">
        <f t="shared" si="237"/>
        <v>300</v>
      </c>
      <c r="Q3789" s="10" t="s">
        <v>8308</v>
      </c>
      <c r="R3789" t="s">
        <v>8342</v>
      </c>
      <c r="S3789" s="14">
        <f t="shared" si="238"/>
        <v>42327.825289351851</v>
      </c>
      <c r="T3789" s="14">
        <f t="shared" si="239"/>
        <v>42377.82430555555</v>
      </c>
    </row>
    <row r="3790" spans="1:20" ht="48" hidden="1" x14ac:dyDescent="0.2">
      <c r="A3790">
        <v>2348</v>
      </c>
      <c r="B3790" s="3" t="s">
        <v>2349</v>
      </c>
      <c r="C3790" s="3" t="s">
        <v>6458</v>
      </c>
      <c r="D3790" s="6">
        <v>70000</v>
      </c>
      <c r="E3790" s="8">
        <v>270</v>
      </c>
      <c r="F3790" t="s">
        <v>8219</v>
      </c>
      <c r="G3790" t="s">
        <v>8223</v>
      </c>
      <c r="H3790" t="s">
        <v>8245</v>
      </c>
      <c r="I3790">
        <v>1456006938</v>
      </c>
      <c r="J3790">
        <v>1450822938</v>
      </c>
      <c r="K3790" t="b">
        <v>0</v>
      </c>
      <c r="L3790">
        <v>5</v>
      </c>
      <c r="M3790" t="b">
        <v>0</v>
      </c>
      <c r="N3790" t="s">
        <v>8270</v>
      </c>
      <c r="O3790">
        <f t="shared" si="240"/>
        <v>0</v>
      </c>
      <c r="P3790">
        <f t="shared" si="237"/>
        <v>54</v>
      </c>
      <c r="Q3790" s="10" t="s">
        <v>8308</v>
      </c>
      <c r="R3790" t="s">
        <v>8342</v>
      </c>
      <c r="S3790" s="14">
        <f t="shared" si="238"/>
        <v>42360.932152777779</v>
      </c>
      <c r="T3790" s="14">
        <f t="shared" si="239"/>
        <v>42420.932152777779</v>
      </c>
    </row>
    <row r="3791" spans="1:20" ht="48" hidden="1" x14ac:dyDescent="0.2">
      <c r="A3791">
        <v>621</v>
      </c>
      <c r="B3791" s="3" t="s">
        <v>622</v>
      </c>
      <c r="C3791" s="3" t="s">
        <v>4731</v>
      </c>
      <c r="D3791" s="6">
        <v>25000</v>
      </c>
      <c r="E3791" s="8">
        <v>261</v>
      </c>
      <c r="F3791" t="s">
        <v>8219</v>
      </c>
      <c r="G3791" t="s">
        <v>8223</v>
      </c>
      <c r="H3791" t="s">
        <v>8245</v>
      </c>
      <c r="I3791">
        <v>1467934937</v>
      </c>
      <c r="J3791">
        <v>1465342937</v>
      </c>
      <c r="K3791" t="b">
        <v>0</v>
      </c>
      <c r="L3791">
        <v>3</v>
      </c>
      <c r="M3791" t="b">
        <v>0</v>
      </c>
      <c r="N3791" t="s">
        <v>8270</v>
      </c>
      <c r="O3791">
        <f t="shared" si="240"/>
        <v>1</v>
      </c>
      <c r="P3791">
        <f t="shared" si="237"/>
        <v>87</v>
      </c>
      <c r="Q3791" s="10" t="s">
        <v>8308</v>
      </c>
      <c r="R3791" t="s">
        <v>8342</v>
      </c>
      <c r="S3791" s="14">
        <f t="shared" si="238"/>
        <v>42528.987696759257</v>
      </c>
      <c r="T3791" s="14">
        <f t="shared" si="239"/>
        <v>42558.987696759257</v>
      </c>
    </row>
    <row r="3792" spans="1:20" ht="48" hidden="1" x14ac:dyDescent="0.2">
      <c r="A3792">
        <v>2372</v>
      </c>
      <c r="B3792" s="3" t="s">
        <v>2373</v>
      </c>
      <c r="C3792" s="3" t="s">
        <v>6482</v>
      </c>
      <c r="D3792" s="6">
        <v>5500</v>
      </c>
      <c r="E3792" s="8">
        <v>180</v>
      </c>
      <c r="F3792" t="s">
        <v>8219</v>
      </c>
      <c r="G3792" t="s">
        <v>8225</v>
      </c>
      <c r="H3792" t="s">
        <v>8247</v>
      </c>
      <c r="I3792">
        <v>1429839571</v>
      </c>
      <c r="J3792">
        <v>1427247571</v>
      </c>
      <c r="K3792" t="b">
        <v>0</v>
      </c>
      <c r="L3792">
        <v>6</v>
      </c>
      <c r="M3792" t="b">
        <v>0</v>
      </c>
      <c r="N3792" t="s">
        <v>8270</v>
      </c>
      <c r="O3792">
        <f t="shared" si="240"/>
        <v>3</v>
      </c>
      <c r="P3792">
        <f t="shared" si="237"/>
        <v>30</v>
      </c>
      <c r="Q3792" s="10" t="s">
        <v>8308</v>
      </c>
      <c r="R3792" t="s">
        <v>8342</v>
      </c>
      <c r="S3792" s="14">
        <f t="shared" si="238"/>
        <v>42088.069108796291</v>
      </c>
      <c r="T3792" s="14">
        <f t="shared" si="239"/>
        <v>42118.069108796291</v>
      </c>
    </row>
    <row r="3793" spans="1:20" ht="48" hidden="1" x14ac:dyDescent="0.2">
      <c r="A3793">
        <v>601</v>
      </c>
      <c r="B3793" s="3" t="s">
        <v>602</v>
      </c>
      <c r="C3793" s="3" t="s">
        <v>4711</v>
      </c>
      <c r="D3793" s="6">
        <v>10000</v>
      </c>
      <c r="E3793" s="8">
        <v>140</v>
      </c>
      <c r="F3793" t="s">
        <v>8219</v>
      </c>
      <c r="G3793" t="s">
        <v>8228</v>
      </c>
      <c r="H3793" t="s">
        <v>8250</v>
      </c>
      <c r="I3793">
        <v>1419626139</v>
      </c>
      <c r="J3793">
        <v>1417034139</v>
      </c>
      <c r="K3793" t="b">
        <v>0</v>
      </c>
      <c r="L3793">
        <v>6</v>
      </c>
      <c r="M3793" t="b">
        <v>0</v>
      </c>
      <c r="N3793" t="s">
        <v>8270</v>
      </c>
      <c r="O3793">
        <f t="shared" si="240"/>
        <v>1</v>
      </c>
      <c r="P3793">
        <f t="shared" si="237"/>
        <v>23.33</v>
      </c>
      <c r="Q3793" s="10" t="s">
        <v>8308</v>
      </c>
      <c r="R3793" t="s">
        <v>8342</v>
      </c>
      <c r="S3793" s="14">
        <f t="shared" si="238"/>
        <v>41969.858090277776</v>
      </c>
      <c r="T3793" s="14">
        <f t="shared" si="239"/>
        <v>41999.858090277776</v>
      </c>
    </row>
    <row r="3794" spans="1:20" ht="32" hidden="1" x14ac:dyDescent="0.2">
      <c r="A3794">
        <v>605</v>
      </c>
      <c r="B3794" s="3" t="s">
        <v>606</v>
      </c>
      <c r="C3794" s="3" t="s">
        <v>4715</v>
      </c>
      <c r="D3794" s="6">
        <v>5000</v>
      </c>
      <c r="E3794" s="8">
        <v>131</v>
      </c>
      <c r="F3794" t="s">
        <v>8219</v>
      </c>
      <c r="G3794" t="s">
        <v>8223</v>
      </c>
      <c r="H3794" t="s">
        <v>8245</v>
      </c>
      <c r="I3794">
        <v>1440318908</v>
      </c>
      <c r="J3794">
        <v>1436430908</v>
      </c>
      <c r="K3794" t="b">
        <v>0</v>
      </c>
      <c r="L3794">
        <v>8</v>
      </c>
      <c r="M3794" t="b">
        <v>0</v>
      </c>
      <c r="N3794" t="s">
        <v>8270</v>
      </c>
      <c r="O3794">
        <f t="shared" si="240"/>
        <v>3</v>
      </c>
      <c r="P3794">
        <f t="shared" si="237"/>
        <v>16.38</v>
      </c>
      <c r="Q3794" s="10" t="s">
        <v>8308</v>
      </c>
      <c r="R3794" t="s">
        <v>8342</v>
      </c>
      <c r="S3794" s="14">
        <f t="shared" si="238"/>
        <v>42194.357731481476</v>
      </c>
      <c r="T3794" s="14">
        <f t="shared" si="239"/>
        <v>42239.357731481476</v>
      </c>
    </row>
    <row r="3795" spans="1:20" ht="32" hidden="1" x14ac:dyDescent="0.2">
      <c r="A3795">
        <v>2362</v>
      </c>
      <c r="B3795" s="3" t="s">
        <v>2363</v>
      </c>
      <c r="C3795" s="3" t="s">
        <v>6472</v>
      </c>
      <c r="D3795" s="6">
        <v>420</v>
      </c>
      <c r="E3795" s="8">
        <v>120</v>
      </c>
      <c r="F3795" t="s">
        <v>8219</v>
      </c>
      <c r="G3795" t="s">
        <v>8223</v>
      </c>
      <c r="H3795" t="s">
        <v>8245</v>
      </c>
      <c r="I3795">
        <v>1418315470</v>
      </c>
      <c r="J3795">
        <v>1415723470</v>
      </c>
      <c r="K3795" t="b">
        <v>0</v>
      </c>
      <c r="L3795">
        <v>2</v>
      </c>
      <c r="M3795" t="b">
        <v>0</v>
      </c>
      <c r="N3795" t="s">
        <v>8270</v>
      </c>
      <c r="O3795">
        <f t="shared" si="240"/>
        <v>29</v>
      </c>
      <c r="P3795">
        <f t="shared" si="237"/>
        <v>60</v>
      </c>
      <c r="Q3795" s="10" t="s">
        <v>8308</v>
      </c>
      <c r="R3795" t="s">
        <v>8342</v>
      </c>
      <c r="S3795" s="14">
        <f t="shared" si="238"/>
        <v>41954.688310185185</v>
      </c>
      <c r="T3795" s="14">
        <f t="shared" si="239"/>
        <v>41984.688310185185</v>
      </c>
    </row>
    <row r="3796" spans="1:20" ht="32" hidden="1" x14ac:dyDescent="0.2">
      <c r="A3796">
        <v>2351</v>
      </c>
      <c r="B3796" s="3" t="s">
        <v>2352</v>
      </c>
      <c r="C3796" s="3" t="s">
        <v>6461</v>
      </c>
      <c r="D3796" s="6">
        <v>18900</v>
      </c>
      <c r="E3796" s="8">
        <v>108</v>
      </c>
      <c r="F3796" t="s">
        <v>8219</v>
      </c>
      <c r="G3796" t="s">
        <v>8227</v>
      </c>
      <c r="H3796" t="s">
        <v>8249</v>
      </c>
      <c r="I3796">
        <v>1430360739</v>
      </c>
      <c r="J3796">
        <v>1427768739</v>
      </c>
      <c r="K3796" t="b">
        <v>0</v>
      </c>
      <c r="L3796">
        <v>7</v>
      </c>
      <c r="M3796" t="b">
        <v>0</v>
      </c>
      <c r="N3796" t="s">
        <v>8270</v>
      </c>
      <c r="O3796">
        <f t="shared" si="240"/>
        <v>1</v>
      </c>
      <c r="P3796">
        <f t="shared" si="237"/>
        <v>15.43</v>
      </c>
      <c r="Q3796" s="10" t="s">
        <v>8308</v>
      </c>
      <c r="R3796" t="s">
        <v>8342</v>
      </c>
      <c r="S3796" s="14">
        <f t="shared" si="238"/>
        <v>42094.101145833338</v>
      </c>
      <c r="T3796" s="14">
        <f t="shared" si="239"/>
        <v>42124.101145833338</v>
      </c>
    </row>
    <row r="3797" spans="1:20" ht="32" hidden="1" x14ac:dyDescent="0.2">
      <c r="A3797">
        <v>600</v>
      </c>
      <c r="B3797" s="3" t="s">
        <v>601</v>
      </c>
      <c r="C3797" s="3" t="s">
        <v>4710</v>
      </c>
      <c r="D3797" s="6">
        <v>5000</v>
      </c>
      <c r="E3797" s="8">
        <v>100</v>
      </c>
      <c r="F3797" t="s">
        <v>8219</v>
      </c>
      <c r="G3797" t="s">
        <v>8223</v>
      </c>
      <c r="H3797" t="s">
        <v>8245</v>
      </c>
      <c r="I3797">
        <v>1431198562</v>
      </c>
      <c r="J3797">
        <v>1426014562</v>
      </c>
      <c r="K3797" t="b">
        <v>0</v>
      </c>
      <c r="L3797">
        <v>1</v>
      </c>
      <c r="M3797" t="b">
        <v>0</v>
      </c>
      <c r="N3797" t="s">
        <v>8270</v>
      </c>
      <c r="O3797">
        <f t="shared" si="240"/>
        <v>2</v>
      </c>
      <c r="P3797">
        <f t="shared" si="237"/>
        <v>100</v>
      </c>
      <c r="Q3797" s="10" t="s">
        <v>8308</v>
      </c>
      <c r="R3797" t="s">
        <v>8342</v>
      </c>
      <c r="S3797" s="14">
        <f t="shared" si="238"/>
        <v>42073.798171296294</v>
      </c>
      <c r="T3797" s="14">
        <f t="shared" si="239"/>
        <v>42133.798171296294</v>
      </c>
    </row>
    <row r="3798" spans="1:20" ht="48" hidden="1" x14ac:dyDescent="0.2">
      <c r="A3798">
        <v>2368</v>
      </c>
      <c r="B3798" s="3" t="s">
        <v>2369</v>
      </c>
      <c r="C3798" s="3" t="s">
        <v>6478</v>
      </c>
      <c r="D3798" s="6">
        <v>40000</v>
      </c>
      <c r="E3798" s="8">
        <v>100</v>
      </c>
      <c r="F3798" t="s">
        <v>8219</v>
      </c>
      <c r="G3798" t="s">
        <v>8223</v>
      </c>
      <c r="H3798" t="s">
        <v>8245</v>
      </c>
      <c r="I3798">
        <v>1429028365</v>
      </c>
      <c r="J3798">
        <v>1425143965</v>
      </c>
      <c r="K3798" t="b">
        <v>0</v>
      </c>
      <c r="L3798">
        <v>2</v>
      </c>
      <c r="M3798" t="b">
        <v>0</v>
      </c>
      <c r="N3798" t="s">
        <v>8270</v>
      </c>
      <c r="O3798">
        <f t="shared" si="240"/>
        <v>0</v>
      </c>
      <c r="P3798">
        <f t="shared" si="237"/>
        <v>50</v>
      </c>
      <c r="Q3798" s="10" t="s">
        <v>8308</v>
      </c>
      <c r="R3798" t="s">
        <v>8342</v>
      </c>
      <c r="S3798" s="14">
        <f t="shared" si="238"/>
        <v>42063.721817129626</v>
      </c>
      <c r="T3798" s="14">
        <f t="shared" si="239"/>
        <v>42108.680150462969</v>
      </c>
    </row>
    <row r="3799" spans="1:20" ht="48" hidden="1" x14ac:dyDescent="0.2">
      <c r="A3799">
        <v>627</v>
      </c>
      <c r="B3799" s="3" t="s">
        <v>628</v>
      </c>
      <c r="C3799" s="3" t="s">
        <v>4737</v>
      </c>
      <c r="D3799" s="6">
        <v>450000</v>
      </c>
      <c r="E3799" s="8">
        <v>90</v>
      </c>
      <c r="F3799" t="s">
        <v>8219</v>
      </c>
      <c r="G3799" t="s">
        <v>8234</v>
      </c>
      <c r="H3799" t="s">
        <v>8254</v>
      </c>
      <c r="I3799">
        <v>1457996400</v>
      </c>
      <c r="J3799">
        <v>1452842511</v>
      </c>
      <c r="K3799" t="b">
        <v>0</v>
      </c>
      <c r="L3799">
        <v>1</v>
      </c>
      <c r="M3799" t="b">
        <v>0</v>
      </c>
      <c r="N3799" t="s">
        <v>8270</v>
      </c>
      <c r="O3799">
        <f t="shared" si="240"/>
        <v>0</v>
      </c>
      <c r="P3799">
        <f t="shared" si="237"/>
        <v>90</v>
      </c>
      <c r="Q3799" s="10" t="s">
        <v>8308</v>
      </c>
      <c r="R3799" t="s">
        <v>8342</v>
      </c>
      <c r="S3799" s="14">
        <f t="shared" si="238"/>
        <v>42384.306840277779</v>
      </c>
      <c r="T3799" s="14">
        <f t="shared" si="239"/>
        <v>42443.958333333328</v>
      </c>
    </row>
    <row r="3800" spans="1:20" ht="48" hidden="1" x14ac:dyDescent="0.2">
      <c r="A3800">
        <v>2370</v>
      </c>
      <c r="B3800" s="3" t="s">
        <v>2371</v>
      </c>
      <c r="C3800" s="3" t="s">
        <v>6480</v>
      </c>
      <c r="D3800" s="6">
        <v>25000</v>
      </c>
      <c r="E3800" s="8">
        <v>82</v>
      </c>
      <c r="F3800" t="s">
        <v>8219</v>
      </c>
      <c r="G3800" t="s">
        <v>8223</v>
      </c>
      <c r="H3800" t="s">
        <v>8245</v>
      </c>
      <c r="I3800">
        <v>1418877141</v>
      </c>
      <c r="J3800">
        <v>1416285141</v>
      </c>
      <c r="K3800" t="b">
        <v>0</v>
      </c>
      <c r="L3800">
        <v>4</v>
      </c>
      <c r="M3800" t="b">
        <v>0</v>
      </c>
      <c r="N3800" t="s">
        <v>8270</v>
      </c>
      <c r="O3800">
        <f t="shared" si="240"/>
        <v>0</v>
      </c>
      <c r="P3800">
        <f t="shared" si="237"/>
        <v>20.5</v>
      </c>
      <c r="Q3800" s="10" t="s">
        <v>8308</v>
      </c>
      <c r="R3800" t="s">
        <v>8342</v>
      </c>
      <c r="S3800" s="14">
        <f t="shared" si="238"/>
        <v>41961.18913194444</v>
      </c>
      <c r="T3800" s="14">
        <f t="shared" si="239"/>
        <v>41991.18913194444</v>
      </c>
    </row>
    <row r="3801" spans="1:20" ht="64" hidden="1" x14ac:dyDescent="0.2">
      <c r="A3801">
        <v>2382</v>
      </c>
      <c r="B3801" s="3" t="s">
        <v>2383</v>
      </c>
      <c r="C3801" s="3" t="s">
        <v>6492</v>
      </c>
      <c r="D3801" s="6">
        <v>3000</v>
      </c>
      <c r="E3801" s="8">
        <v>75</v>
      </c>
      <c r="F3801" t="s">
        <v>8219</v>
      </c>
      <c r="G3801" t="s">
        <v>8223</v>
      </c>
      <c r="H3801" t="s">
        <v>8245</v>
      </c>
      <c r="I3801">
        <v>1438662603</v>
      </c>
      <c r="J3801">
        <v>1436502603</v>
      </c>
      <c r="K3801" t="b">
        <v>0</v>
      </c>
      <c r="L3801">
        <v>2</v>
      </c>
      <c r="M3801" t="b">
        <v>0</v>
      </c>
      <c r="N3801" t="s">
        <v>8270</v>
      </c>
      <c r="O3801">
        <f t="shared" si="240"/>
        <v>3</v>
      </c>
      <c r="P3801">
        <f t="shared" si="237"/>
        <v>37.5</v>
      </c>
      <c r="Q3801" s="10" t="s">
        <v>8308</v>
      </c>
      <c r="R3801" t="s">
        <v>8342</v>
      </c>
      <c r="S3801" s="14">
        <f t="shared" si="238"/>
        <v>42195.187534722223</v>
      </c>
      <c r="T3801" s="14">
        <f t="shared" si="239"/>
        <v>42220.187534722223</v>
      </c>
    </row>
    <row r="3802" spans="1:20" ht="48" hidden="1" x14ac:dyDescent="0.2">
      <c r="A3802">
        <v>617</v>
      </c>
      <c r="B3802" s="3" t="s">
        <v>618</v>
      </c>
      <c r="C3802" s="3" t="s">
        <v>4727</v>
      </c>
      <c r="D3802" s="6">
        <v>2000</v>
      </c>
      <c r="E3802" s="8">
        <v>60</v>
      </c>
      <c r="F3802" t="s">
        <v>8219</v>
      </c>
      <c r="G3802" t="s">
        <v>8224</v>
      </c>
      <c r="H3802" t="s">
        <v>8246</v>
      </c>
      <c r="I3802">
        <v>1431072843</v>
      </c>
      <c r="J3802">
        <v>1427184843</v>
      </c>
      <c r="K3802" t="b">
        <v>0</v>
      </c>
      <c r="L3802">
        <v>3</v>
      </c>
      <c r="M3802" t="b">
        <v>0</v>
      </c>
      <c r="N3802" t="s">
        <v>8270</v>
      </c>
      <c r="O3802">
        <f t="shared" si="240"/>
        <v>3</v>
      </c>
      <c r="P3802">
        <f t="shared" si="237"/>
        <v>20</v>
      </c>
      <c r="Q3802" s="10" t="s">
        <v>8308</v>
      </c>
      <c r="R3802" t="s">
        <v>8342</v>
      </c>
      <c r="S3802" s="14">
        <f t="shared" si="238"/>
        <v>42087.343090277776</v>
      </c>
      <c r="T3802" s="14">
        <f t="shared" si="239"/>
        <v>42132.343090277776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0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0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0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0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0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0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0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0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0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0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0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0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0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0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0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0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0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0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0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0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0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0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0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0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0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0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8" hidden="1" x14ac:dyDescent="0.2">
      <c r="A3829">
        <v>2355</v>
      </c>
      <c r="B3829" s="3" t="s">
        <v>2356</v>
      </c>
      <c r="C3829" s="3" t="s">
        <v>6465</v>
      </c>
      <c r="D3829" s="6">
        <v>8000</v>
      </c>
      <c r="E3829" s="8">
        <v>55</v>
      </c>
      <c r="F3829" t="s">
        <v>8219</v>
      </c>
      <c r="G3829" t="s">
        <v>8225</v>
      </c>
      <c r="H3829" t="s">
        <v>8247</v>
      </c>
      <c r="I3829">
        <v>1430604136</v>
      </c>
      <c r="J3829">
        <v>1428012136</v>
      </c>
      <c r="K3829" t="b">
        <v>0</v>
      </c>
      <c r="L3829">
        <v>2</v>
      </c>
      <c r="M3829" t="b">
        <v>0</v>
      </c>
      <c r="N3829" t="s">
        <v>8270</v>
      </c>
      <c r="O3829">
        <f t="shared" si="240"/>
        <v>1</v>
      </c>
      <c r="P3829">
        <f t="shared" si="237"/>
        <v>27.5</v>
      </c>
      <c r="Q3829" s="10" t="s">
        <v>8308</v>
      </c>
      <c r="R3829" t="s">
        <v>8342</v>
      </c>
      <c r="S3829" s="14">
        <f t="shared" si="238"/>
        <v>42096.918240740735</v>
      </c>
      <c r="T3829" s="14">
        <f t="shared" si="239"/>
        <v>42126.918240740735</v>
      </c>
    </row>
    <row r="3830" spans="1:20" ht="48" hidden="1" x14ac:dyDescent="0.2">
      <c r="A3830">
        <v>2380</v>
      </c>
      <c r="B3830" s="3" t="s">
        <v>2381</v>
      </c>
      <c r="C3830" s="3" t="s">
        <v>6490</v>
      </c>
      <c r="D3830" s="6">
        <v>15000</v>
      </c>
      <c r="E3830" s="8">
        <v>55</v>
      </c>
      <c r="F3830" t="s">
        <v>8219</v>
      </c>
      <c r="G3830" t="s">
        <v>8223</v>
      </c>
      <c r="H3830" t="s">
        <v>8245</v>
      </c>
      <c r="I3830">
        <v>1443726142</v>
      </c>
      <c r="J3830">
        <v>1441134142</v>
      </c>
      <c r="K3830" t="b">
        <v>0</v>
      </c>
      <c r="L3830">
        <v>3</v>
      </c>
      <c r="M3830" t="b">
        <v>0</v>
      </c>
      <c r="N3830" t="s">
        <v>8270</v>
      </c>
      <c r="O3830">
        <f t="shared" si="240"/>
        <v>0</v>
      </c>
      <c r="P3830">
        <f t="shared" si="237"/>
        <v>18.329999999999998</v>
      </c>
      <c r="Q3830" s="10" t="s">
        <v>8308</v>
      </c>
      <c r="R3830" t="s">
        <v>8342</v>
      </c>
      <c r="S3830" s="14">
        <f t="shared" si="238"/>
        <v>42248.793310185181</v>
      </c>
      <c r="T3830" s="14">
        <f t="shared" si="239"/>
        <v>42278.793310185181</v>
      </c>
    </row>
    <row r="3831" spans="1:20" ht="32" hidden="1" x14ac:dyDescent="0.2">
      <c r="A3831">
        <v>2373</v>
      </c>
      <c r="B3831" s="3" t="s">
        <v>2374</v>
      </c>
      <c r="C3831" s="3" t="s">
        <v>6483</v>
      </c>
      <c r="D3831" s="6">
        <v>850000</v>
      </c>
      <c r="E3831" s="8">
        <v>50</v>
      </c>
      <c r="F3831" t="s">
        <v>8219</v>
      </c>
      <c r="G3831" t="s">
        <v>8234</v>
      </c>
      <c r="H3831" t="s">
        <v>8254</v>
      </c>
      <c r="I3831">
        <v>1440863624</v>
      </c>
      <c r="J3831">
        <v>1438271624</v>
      </c>
      <c r="K3831" t="b">
        <v>0</v>
      </c>
      <c r="L3831">
        <v>1</v>
      </c>
      <c r="M3831" t="b">
        <v>0</v>
      </c>
      <c r="N3831" t="s">
        <v>8270</v>
      </c>
      <c r="O3831">
        <f t="shared" si="240"/>
        <v>0</v>
      </c>
      <c r="P3831">
        <f t="shared" si="237"/>
        <v>50</v>
      </c>
      <c r="Q3831" s="10" t="s">
        <v>8308</v>
      </c>
      <c r="R3831" t="s">
        <v>8342</v>
      </c>
      <c r="S3831" s="14">
        <f t="shared" si="238"/>
        <v>42215.662314814821</v>
      </c>
      <c r="T3831" s="14">
        <f t="shared" si="239"/>
        <v>42245.662314814821</v>
      </c>
    </row>
    <row r="3832" spans="1:20" ht="48" hidden="1" x14ac:dyDescent="0.2">
      <c r="A3832">
        <v>2393</v>
      </c>
      <c r="B3832" s="3" t="s">
        <v>2394</v>
      </c>
      <c r="C3832" s="3" t="s">
        <v>6503</v>
      </c>
      <c r="D3832" s="6">
        <v>100000</v>
      </c>
      <c r="E3832" s="8">
        <v>50</v>
      </c>
      <c r="F3832" t="s">
        <v>8219</v>
      </c>
      <c r="G3832" t="s">
        <v>8223</v>
      </c>
      <c r="H3832" t="s">
        <v>8245</v>
      </c>
      <c r="I3832">
        <v>1439048017</v>
      </c>
      <c r="J3832">
        <v>1436456017</v>
      </c>
      <c r="K3832" t="b">
        <v>0</v>
      </c>
      <c r="L3832">
        <v>1</v>
      </c>
      <c r="M3832" t="b">
        <v>0</v>
      </c>
      <c r="N3832" t="s">
        <v>8270</v>
      </c>
      <c r="O3832">
        <f t="shared" si="240"/>
        <v>0</v>
      </c>
      <c r="P3832">
        <f t="shared" si="237"/>
        <v>50</v>
      </c>
      <c r="Q3832" s="10" t="s">
        <v>8308</v>
      </c>
      <c r="R3832" t="s">
        <v>8342</v>
      </c>
      <c r="S3832" s="14">
        <f t="shared" si="238"/>
        <v>42194.648344907408</v>
      </c>
      <c r="T3832" s="14">
        <f t="shared" si="239"/>
        <v>42224.648344907408</v>
      </c>
    </row>
    <row r="3833" spans="1:20" ht="48" hidden="1" x14ac:dyDescent="0.2">
      <c r="A3833">
        <v>2346</v>
      </c>
      <c r="B3833" s="3" t="s">
        <v>2347</v>
      </c>
      <c r="C3833" s="3" t="s">
        <v>6456</v>
      </c>
      <c r="D3833" s="6">
        <v>60000</v>
      </c>
      <c r="E3833" s="8">
        <v>39</v>
      </c>
      <c r="F3833" t="s">
        <v>8219</v>
      </c>
      <c r="G3833" t="s">
        <v>8223</v>
      </c>
      <c r="H3833" t="s">
        <v>8245</v>
      </c>
      <c r="I3833">
        <v>1476731431</v>
      </c>
      <c r="J3833">
        <v>1472843431</v>
      </c>
      <c r="K3833" t="b">
        <v>0</v>
      </c>
      <c r="L3833">
        <v>3</v>
      </c>
      <c r="M3833" t="b">
        <v>0</v>
      </c>
      <c r="N3833" t="s">
        <v>8270</v>
      </c>
      <c r="O3833">
        <f t="shared" si="240"/>
        <v>0</v>
      </c>
      <c r="P3833">
        <f t="shared" si="237"/>
        <v>13</v>
      </c>
      <c r="Q3833" s="10" t="s">
        <v>8308</v>
      </c>
      <c r="R3833" t="s">
        <v>8342</v>
      </c>
      <c r="S3833" s="14">
        <f t="shared" si="238"/>
        <v>42615.79896990741</v>
      </c>
      <c r="T3833" s="14">
        <f t="shared" si="239"/>
        <v>42660.79896990741</v>
      </c>
    </row>
    <row r="3834" spans="1:20" ht="48" hidden="1" x14ac:dyDescent="0.2">
      <c r="A3834">
        <v>2389</v>
      </c>
      <c r="B3834" s="3" t="s">
        <v>2390</v>
      </c>
      <c r="C3834" s="3" t="s">
        <v>6499</v>
      </c>
      <c r="D3834" s="6">
        <v>16000</v>
      </c>
      <c r="E3834" s="8">
        <v>30</v>
      </c>
      <c r="F3834" t="s">
        <v>8219</v>
      </c>
      <c r="G3834" t="s">
        <v>8229</v>
      </c>
      <c r="H3834" t="s">
        <v>8248</v>
      </c>
      <c r="I3834">
        <v>1437861540</v>
      </c>
      <c r="J3834">
        <v>1435160452</v>
      </c>
      <c r="K3834" t="b">
        <v>0</v>
      </c>
      <c r="L3834">
        <v>1</v>
      </c>
      <c r="M3834" t="b">
        <v>0</v>
      </c>
      <c r="N3834" t="s">
        <v>8270</v>
      </c>
      <c r="O3834">
        <f t="shared" si="240"/>
        <v>0</v>
      </c>
      <c r="P3834">
        <f t="shared" si="237"/>
        <v>30</v>
      </c>
      <c r="Q3834" s="10" t="s">
        <v>8308</v>
      </c>
      <c r="R3834" t="s">
        <v>8342</v>
      </c>
      <c r="S3834" s="14">
        <f t="shared" si="238"/>
        <v>42179.653379629628</v>
      </c>
      <c r="T3834" s="14">
        <f t="shared" si="239"/>
        <v>42210.915972222225</v>
      </c>
    </row>
    <row r="3835" spans="1:20" ht="48" hidden="1" x14ac:dyDescent="0.2">
      <c r="A3835">
        <v>2354</v>
      </c>
      <c r="B3835" s="3" t="s">
        <v>2355</v>
      </c>
      <c r="C3835" s="3" t="s">
        <v>6464</v>
      </c>
      <c r="D3835" s="6">
        <v>35000</v>
      </c>
      <c r="E3835" s="8">
        <v>25</v>
      </c>
      <c r="F3835" t="s">
        <v>8219</v>
      </c>
      <c r="G3835" t="s">
        <v>8223</v>
      </c>
      <c r="H3835" t="s">
        <v>8245</v>
      </c>
      <c r="I3835">
        <v>1420910460</v>
      </c>
      <c r="J3835">
        <v>1415726460</v>
      </c>
      <c r="K3835" t="b">
        <v>0</v>
      </c>
      <c r="L3835">
        <v>1</v>
      </c>
      <c r="M3835" t="b">
        <v>0</v>
      </c>
      <c r="N3835" t="s">
        <v>8270</v>
      </c>
      <c r="O3835">
        <f t="shared" si="240"/>
        <v>0</v>
      </c>
      <c r="P3835">
        <f t="shared" si="237"/>
        <v>25</v>
      </c>
      <c r="Q3835" s="10" t="s">
        <v>8308</v>
      </c>
      <c r="R3835" t="s">
        <v>8342</v>
      </c>
      <c r="S3835" s="14">
        <f t="shared" si="238"/>
        <v>41954.722916666666</v>
      </c>
      <c r="T3835" s="14">
        <f t="shared" si="239"/>
        <v>42014.722916666666</v>
      </c>
    </row>
    <row r="3836" spans="1:20" ht="32" hidden="1" x14ac:dyDescent="0.2">
      <c r="A3836">
        <v>2391</v>
      </c>
      <c r="B3836" s="3" t="s">
        <v>2392</v>
      </c>
      <c r="C3836" s="3" t="s">
        <v>6501</v>
      </c>
      <c r="D3836" s="6">
        <v>20000</v>
      </c>
      <c r="E3836" s="8">
        <v>25</v>
      </c>
      <c r="F3836" t="s">
        <v>8219</v>
      </c>
      <c r="G3836" t="s">
        <v>8223</v>
      </c>
      <c r="H3836" t="s">
        <v>8245</v>
      </c>
      <c r="I3836">
        <v>1427825044</v>
      </c>
      <c r="J3836">
        <v>1425236644</v>
      </c>
      <c r="K3836" t="b">
        <v>0</v>
      </c>
      <c r="L3836">
        <v>1</v>
      </c>
      <c r="M3836" t="b">
        <v>0</v>
      </c>
      <c r="N3836" t="s">
        <v>8270</v>
      </c>
      <c r="O3836">
        <f t="shared" si="240"/>
        <v>0</v>
      </c>
      <c r="P3836">
        <f t="shared" si="237"/>
        <v>25</v>
      </c>
      <c r="Q3836" s="10" t="s">
        <v>8308</v>
      </c>
      <c r="R3836" t="s">
        <v>8342</v>
      </c>
      <c r="S3836" s="14">
        <f t="shared" si="238"/>
        <v>42064.794490740736</v>
      </c>
      <c r="T3836" s="14">
        <f t="shared" si="239"/>
        <v>42094.752824074079</v>
      </c>
    </row>
    <row r="3837" spans="1:20" ht="16" hidden="1" x14ac:dyDescent="0.2">
      <c r="A3837">
        <v>638</v>
      </c>
      <c r="B3837" s="3" t="s">
        <v>639</v>
      </c>
      <c r="C3837" s="3" t="s">
        <v>4748</v>
      </c>
      <c r="D3837" s="6">
        <v>200000</v>
      </c>
      <c r="E3837" s="8">
        <v>18</v>
      </c>
      <c r="F3837" t="s">
        <v>8219</v>
      </c>
      <c r="G3837" t="s">
        <v>8235</v>
      </c>
      <c r="H3837" t="s">
        <v>8248</v>
      </c>
      <c r="I3837">
        <v>1490447662</v>
      </c>
      <c r="J3837">
        <v>1485267262</v>
      </c>
      <c r="K3837" t="b">
        <v>0</v>
      </c>
      <c r="L3837">
        <v>6</v>
      </c>
      <c r="M3837" t="b">
        <v>0</v>
      </c>
      <c r="N3837" t="s">
        <v>8270</v>
      </c>
      <c r="O3837">
        <f t="shared" si="240"/>
        <v>0</v>
      </c>
      <c r="P3837">
        <f t="shared" si="237"/>
        <v>3</v>
      </c>
      <c r="Q3837" s="10" t="s">
        <v>8308</v>
      </c>
      <c r="R3837" t="s">
        <v>8342</v>
      </c>
      <c r="S3837" s="14">
        <f t="shared" si="238"/>
        <v>42759.593310185184</v>
      </c>
      <c r="T3837" s="14">
        <f t="shared" si="239"/>
        <v>42819.55164351852</v>
      </c>
    </row>
    <row r="3838" spans="1:20" ht="48" hidden="1" x14ac:dyDescent="0.2">
      <c r="A3838">
        <v>2347</v>
      </c>
      <c r="B3838" s="3" t="s">
        <v>2348</v>
      </c>
      <c r="C3838" s="3" t="s">
        <v>6457</v>
      </c>
      <c r="D3838" s="6">
        <v>1000</v>
      </c>
      <c r="E3838" s="8">
        <v>15</v>
      </c>
      <c r="F3838" t="s">
        <v>8219</v>
      </c>
      <c r="G3838" t="s">
        <v>8223</v>
      </c>
      <c r="H3838" t="s">
        <v>8245</v>
      </c>
      <c r="I3838">
        <v>1472135676</v>
      </c>
      <c r="J3838">
        <v>1469543676</v>
      </c>
      <c r="K3838" t="b">
        <v>0</v>
      </c>
      <c r="L3838">
        <v>1</v>
      </c>
      <c r="M3838" t="b">
        <v>0</v>
      </c>
      <c r="N3838" t="s">
        <v>8270</v>
      </c>
      <c r="O3838">
        <f t="shared" si="240"/>
        <v>2</v>
      </c>
      <c r="P3838">
        <f t="shared" si="237"/>
        <v>15</v>
      </c>
      <c r="Q3838" s="10" t="s">
        <v>8308</v>
      </c>
      <c r="R3838" t="s">
        <v>8342</v>
      </c>
      <c r="S3838" s="14">
        <f t="shared" si="238"/>
        <v>42577.607361111113</v>
      </c>
      <c r="T3838" s="14">
        <f t="shared" si="239"/>
        <v>42607.607361111113</v>
      </c>
    </row>
    <row r="3839" spans="1:20" ht="48" hidden="1" x14ac:dyDescent="0.2">
      <c r="A3839">
        <v>606</v>
      </c>
      <c r="B3839" s="3" t="s">
        <v>607</v>
      </c>
      <c r="C3839" s="3" t="s">
        <v>4716</v>
      </c>
      <c r="D3839" s="6">
        <v>5000</v>
      </c>
      <c r="E3839" s="8">
        <v>10</v>
      </c>
      <c r="F3839" t="s">
        <v>8219</v>
      </c>
      <c r="G3839" t="s">
        <v>8232</v>
      </c>
      <c r="H3839" t="s">
        <v>8248</v>
      </c>
      <c r="I3839">
        <v>1432479600</v>
      </c>
      <c r="J3839">
        <v>1428507409</v>
      </c>
      <c r="K3839" t="b">
        <v>0</v>
      </c>
      <c r="L3839">
        <v>1</v>
      </c>
      <c r="M3839" t="b">
        <v>0</v>
      </c>
      <c r="N3839" t="s">
        <v>8270</v>
      </c>
      <c r="O3839">
        <f t="shared" si="240"/>
        <v>0</v>
      </c>
      <c r="P3839">
        <f t="shared" si="237"/>
        <v>10</v>
      </c>
      <c r="Q3839" s="10" t="s">
        <v>8308</v>
      </c>
      <c r="R3839" t="s">
        <v>8342</v>
      </c>
      <c r="S3839" s="14">
        <f t="shared" si="238"/>
        <v>42102.650567129633</v>
      </c>
      <c r="T3839" s="14">
        <f t="shared" si="239"/>
        <v>42148.625</v>
      </c>
    </row>
    <row r="3840" spans="1:20" ht="48" hidden="1" x14ac:dyDescent="0.2">
      <c r="A3840">
        <v>630</v>
      </c>
      <c r="B3840" s="3" t="s">
        <v>631</v>
      </c>
      <c r="C3840" s="3" t="s">
        <v>4740</v>
      </c>
      <c r="D3840" s="6">
        <v>11999</v>
      </c>
      <c r="E3840" s="8">
        <v>10</v>
      </c>
      <c r="F3840" t="s">
        <v>8219</v>
      </c>
      <c r="G3840" t="s">
        <v>8223</v>
      </c>
      <c r="H3840" t="s">
        <v>8245</v>
      </c>
      <c r="I3840">
        <v>1441516200</v>
      </c>
      <c r="J3840">
        <v>1438959121</v>
      </c>
      <c r="K3840" t="b">
        <v>0</v>
      </c>
      <c r="L3840">
        <v>1</v>
      </c>
      <c r="M3840" t="b">
        <v>0</v>
      </c>
      <c r="N3840" t="s">
        <v>8270</v>
      </c>
      <c r="O3840">
        <f t="shared" si="240"/>
        <v>0</v>
      </c>
      <c r="P3840">
        <f t="shared" si="237"/>
        <v>10</v>
      </c>
      <c r="Q3840" s="10" t="s">
        <v>8308</v>
      </c>
      <c r="R3840" t="s">
        <v>8342</v>
      </c>
      <c r="S3840" s="14">
        <f t="shared" si="238"/>
        <v>42223.619456018518</v>
      </c>
      <c r="T3840" s="14">
        <f t="shared" si="239"/>
        <v>42253.215277777781</v>
      </c>
    </row>
    <row r="3841" spans="1:20" ht="48" hidden="1" x14ac:dyDescent="0.2">
      <c r="A3841">
        <v>2374</v>
      </c>
      <c r="B3841" s="3" t="s">
        <v>2375</v>
      </c>
      <c r="C3841" s="3" t="s">
        <v>6484</v>
      </c>
      <c r="D3841" s="6">
        <v>22000</v>
      </c>
      <c r="E3841" s="8">
        <v>10</v>
      </c>
      <c r="F3841" t="s">
        <v>8219</v>
      </c>
      <c r="G3841" t="s">
        <v>8223</v>
      </c>
      <c r="H3841" t="s">
        <v>8245</v>
      </c>
      <c r="I3841">
        <v>1423772060</v>
      </c>
      <c r="J3841">
        <v>1421180060</v>
      </c>
      <c r="K3841" t="b">
        <v>0</v>
      </c>
      <c r="L3841">
        <v>1</v>
      </c>
      <c r="M3841" t="b">
        <v>0</v>
      </c>
      <c r="N3841" t="s">
        <v>8270</v>
      </c>
      <c r="O3841">
        <f t="shared" si="240"/>
        <v>0</v>
      </c>
      <c r="P3841">
        <f t="shared" si="237"/>
        <v>10</v>
      </c>
      <c r="Q3841" s="10" t="s">
        <v>8308</v>
      </c>
      <c r="R3841" t="s">
        <v>8342</v>
      </c>
      <c r="S3841" s="14">
        <f t="shared" si="238"/>
        <v>42017.843287037031</v>
      </c>
      <c r="T3841" s="14">
        <f t="shared" si="239"/>
        <v>42047.843287037031</v>
      </c>
    </row>
    <row r="3842" spans="1:20" ht="48" hidden="1" x14ac:dyDescent="0.2">
      <c r="A3842">
        <v>2396</v>
      </c>
      <c r="B3842" s="3" t="s">
        <v>2397</v>
      </c>
      <c r="C3842" s="3" t="s">
        <v>6506</v>
      </c>
      <c r="D3842" s="6">
        <v>5000</v>
      </c>
      <c r="E3842" s="8">
        <v>10</v>
      </c>
      <c r="F3842" t="s">
        <v>8219</v>
      </c>
      <c r="G3842" t="s">
        <v>8239</v>
      </c>
      <c r="H3842" t="s">
        <v>8256</v>
      </c>
      <c r="I3842">
        <v>1444940558</v>
      </c>
      <c r="J3842">
        <v>1442348558</v>
      </c>
      <c r="K3842" t="b">
        <v>0</v>
      </c>
      <c r="L3842">
        <v>1</v>
      </c>
      <c r="M3842" t="b">
        <v>0</v>
      </c>
      <c r="N3842" t="s">
        <v>8270</v>
      </c>
      <c r="O3842">
        <f t="shared" si="240"/>
        <v>0</v>
      </c>
      <c r="P3842">
        <f t="shared" ref="P3842:P3905" si="241">IFERROR(ROUND(E3842/L3842,2), 0)</f>
        <v>10</v>
      </c>
      <c r="Q3842" s="10" t="s">
        <v>8308</v>
      </c>
      <c r="R3842" t="s">
        <v>8342</v>
      </c>
      <c r="S3842" s="14">
        <f t="shared" ref="S3842:S3905" si="242">(((J3842/60)/60)/24)+DATE(1970,1,1)</f>
        <v>42262.849050925928</v>
      </c>
      <c r="T3842" s="14">
        <f t="shared" ref="T3842:T3905" si="243">(((I3842/60)/60)/24)+DATE(1970,1,1)</f>
        <v>42292.849050925928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4">ROUND(E3843/D3843*100,0)</f>
        <v>0</v>
      </c>
      <c r="P3843">
        <f t="shared" si="241"/>
        <v>0</v>
      </c>
      <c r="Q3843" s="10" t="s">
        <v>8316</v>
      </c>
      <c r="R3843" t="s">
        <v>8334</v>
      </c>
      <c r="S3843" s="14">
        <f t="shared" si="242"/>
        <v>42295.753391203703</v>
      </c>
      <c r="T3843" s="14">
        <f t="shared" si="243"/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4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4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4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4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4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4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4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4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4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4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4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4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4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4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4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4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4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4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4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4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48" hidden="1" x14ac:dyDescent="0.2">
      <c r="A3864">
        <v>2384</v>
      </c>
      <c r="B3864" s="3" t="s">
        <v>2385</v>
      </c>
      <c r="C3864" s="3" t="s">
        <v>6494</v>
      </c>
      <c r="D3864" s="6">
        <v>1000</v>
      </c>
      <c r="E3864" s="8">
        <v>8</v>
      </c>
      <c r="F3864" t="s">
        <v>8219</v>
      </c>
      <c r="G3864" t="s">
        <v>8223</v>
      </c>
      <c r="H3864" t="s">
        <v>8245</v>
      </c>
      <c r="I3864">
        <v>1415932643</v>
      </c>
      <c r="J3864">
        <v>1413337043</v>
      </c>
      <c r="K3864" t="b">
        <v>0</v>
      </c>
      <c r="L3864">
        <v>8</v>
      </c>
      <c r="M3864" t="b">
        <v>0</v>
      </c>
      <c r="N3864" t="s">
        <v>8270</v>
      </c>
      <c r="O3864">
        <f t="shared" si="244"/>
        <v>1</v>
      </c>
      <c r="P3864">
        <f t="shared" si="241"/>
        <v>1</v>
      </c>
      <c r="Q3864" s="10" t="s">
        <v>8308</v>
      </c>
      <c r="R3864" t="s">
        <v>8342</v>
      </c>
      <c r="S3864" s="14">
        <f t="shared" si="242"/>
        <v>41927.067627314813</v>
      </c>
      <c r="T3864" s="14">
        <f t="shared" si="243"/>
        <v>41957.109293981484</v>
      </c>
    </row>
    <row r="3865" spans="1:20" ht="48" hidden="1" x14ac:dyDescent="0.2">
      <c r="A3865">
        <v>609</v>
      </c>
      <c r="B3865" s="3" t="s">
        <v>610</v>
      </c>
      <c r="C3865" s="3" t="s">
        <v>4719</v>
      </c>
      <c r="D3865" s="6">
        <v>780</v>
      </c>
      <c r="E3865" s="8">
        <v>5</v>
      </c>
      <c r="F3865" t="s">
        <v>8219</v>
      </c>
      <c r="G3865" t="s">
        <v>8224</v>
      </c>
      <c r="H3865" t="s">
        <v>8246</v>
      </c>
      <c r="I3865">
        <v>1448761744</v>
      </c>
      <c r="J3865">
        <v>1446166144</v>
      </c>
      <c r="K3865" t="b">
        <v>0</v>
      </c>
      <c r="L3865">
        <v>1</v>
      </c>
      <c r="M3865" t="b">
        <v>0</v>
      </c>
      <c r="N3865" t="s">
        <v>8270</v>
      </c>
      <c r="O3865">
        <f t="shared" si="244"/>
        <v>1</v>
      </c>
      <c r="P3865">
        <f t="shared" si="241"/>
        <v>5</v>
      </c>
      <c r="Q3865" s="10" t="s">
        <v>8308</v>
      </c>
      <c r="R3865" t="s">
        <v>8342</v>
      </c>
      <c r="S3865" s="14">
        <f t="shared" si="242"/>
        <v>42307.034074074079</v>
      </c>
      <c r="T3865" s="14">
        <f t="shared" si="243"/>
        <v>42337.075740740736</v>
      </c>
    </row>
    <row r="3866" spans="1:20" ht="32" hidden="1" x14ac:dyDescent="0.2">
      <c r="A3866">
        <v>636</v>
      </c>
      <c r="B3866" s="3" t="s">
        <v>637</v>
      </c>
      <c r="C3866" s="3" t="s">
        <v>4746</v>
      </c>
      <c r="D3866" s="6">
        <v>2000</v>
      </c>
      <c r="E3866" s="8">
        <v>4</v>
      </c>
      <c r="F3866" t="s">
        <v>8219</v>
      </c>
      <c r="G3866" t="s">
        <v>8224</v>
      </c>
      <c r="H3866" t="s">
        <v>8246</v>
      </c>
      <c r="I3866">
        <v>1433587620</v>
      </c>
      <c r="J3866">
        <v>1430996150</v>
      </c>
      <c r="K3866" t="b">
        <v>0</v>
      </c>
      <c r="L3866">
        <v>1</v>
      </c>
      <c r="M3866" t="b">
        <v>0</v>
      </c>
      <c r="N3866" t="s">
        <v>8270</v>
      </c>
      <c r="O3866">
        <f t="shared" si="244"/>
        <v>0</v>
      </c>
      <c r="P3866">
        <f t="shared" si="241"/>
        <v>4</v>
      </c>
      <c r="Q3866" s="10" t="s">
        <v>8308</v>
      </c>
      <c r="R3866" t="s">
        <v>8342</v>
      </c>
      <c r="S3866" s="14">
        <f t="shared" si="242"/>
        <v>42131.455439814818</v>
      </c>
      <c r="T3866" s="14">
        <f t="shared" si="243"/>
        <v>42161.44930555555</v>
      </c>
    </row>
    <row r="3867" spans="1:20" ht="48" hidden="1" x14ac:dyDescent="0.2">
      <c r="A3867">
        <v>2394</v>
      </c>
      <c r="B3867" s="3" t="s">
        <v>2395</v>
      </c>
      <c r="C3867" s="3" t="s">
        <v>6504</v>
      </c>
      <c r="D3867" s="6">
        <v>5000</v>
      </c>
      <c r="E3867" s="8">
        <v>3</v>
      </c>
      <c r="F3867" t="s">
        <v>8219</v>
      </c>
      <c r="G3867" t="s">
        <v>8240</v>
      </c>
      <c r="H3867" t="s">
        <v>8248</v>
      </c>
      <c r="I3867">
        <v>1424940093</v>
      </c>
      <c r="J3867">
        <v>1422348093</v>
      </c>
      <c r="K3867" t="b">
        <v>0</v>
      </c>
      <c r="L3867">
        <v>2</v>
      </c>
      <c r="M3867" t="b">
        <v>0</v>
      </c>
      <c r="N3867" t="s">
        <v>8270</v>
      </c>
      <c r="O3867">
        <f t="shared" si="244"/>
        <v>0</v>
      </c>
      <c r="P3867">
        <f t="shared" si="241"/>
        <v>1.5</v>
      </c>
      <c r="Q3867" s="10" t="s">
        <v>8308</v>
      </c>
      <c r="R3867" t="s">
        <v>8342</v>
      </c>
      <c r="S3867" s="14">
        <f t="shared" si="242"/>
        <v>42031.362187499995</v>
      </c>
      <c r="T3867" s="14">
        <f t="shared" si="243"/>
        <v>42061.362187499995</v>
      </c>
    </row>
    <row r="3868" spans="1:20" ht="32" hidden="1" x14ac:dyDescent="0.2">
      <c r="A3868">
        <v>635</v>
      </c>
      <c r="B3868" s="3" t="s">
        <v>636</v>
      </c>
      <c r="C3868" s="3" t="s">
        <v>4745</v>
      </c>
      <c r="D3868" s="6">
        <v>25000</v>
      </c>
      <c r="E3868" s="8">
        <v>2</v>
      </c>
      <c r="F3868" t="s">
        <v>8219</v>
      </c>
      <c r="G3868" t="s">
        <v>8223</v>
      </c>
      <c r="H3868" t="s">
        <v>8245</v>
      </c>
      <c r="I3868">
        <v>1428804762</v>
      </c>
      <c r="J3868">
        <v>1426212762</v>
      </c>
      <c r="K3868" t="b">
        <v>0</v>
      </c>
      <c r="L3868">
        <v>1</v>
      </c>
      <c r="M3868" t="b">
        <v>0</v>
      </c>
      <c r="N3868" t="s">
        <v>8270</v>
      </c>
      <c r="O3868">
        <f t="shared" si="244"/>
        <v>0</v>
      </c>
      <c r="P3868">
        <f t="shared" si="241"/>
        <v>2</v>
      </c>
      <c r="Q3868" s="10" t="s">
        <v>8308</v>
      </c>
      <c r="R3868" t="s">
        <v>8342</v>
      </c>
      <c r="S3868" s="14">
        <f t="shared" si="242"/>
        <v>42076.092152777783</v>
      </c>
      <c r="T3868" s="14">
        <f t="shared" si="243"/>
        <v>42106.092152777783</v>
      </c>
    </row>
    <row r="3869" spans="1:20" ht="48" hidden="1" x14ac:dyDescent="0.2">
      <c r="A3869">
        <v>2360</v>
      </c>
      <c r="B3869" s="3" t="s">
        <v>2361</v>
      </c>
      <c r="C3869" s="3" t="s">
        <v>6470</v>
      </c>
      <c r="D3869" s="6">
        <v>5000</v>
      </c>
      <c r="E3869" s="8">
        <v>2</v>
      </c>
      <c r="F3869" t="s">
        <v>8219</v>
      </c>
      <c r="G3869" t="s">
        <v>8228</v>
      </c>
      <c r="H3869" t="s">
        <v>8250</v>
      </c>
      <c r="I3869">
        <v>1454864280</v>
      </c>
      <c r="J3869">
        <v>1452272280</v>
      </c>
      <c r="K3869" t="b">
        <v>0</v>
      </c>
      <c r="L3869">
        <v>1</v>
      </c>
      <c r="M3869" t="b">
        <v>0</v>
      </c>
      <c r="N3869" t="s">
        <v>8270</v>
      </c>
      <c r="O3869">
        <f t="shared" si="244"/>
        <v>0</v>
      </c>
      <c r="P3869">
        <f t="shared" si="241"/>
        <v>2</v>
      </c>
      <c r="Q3869" s="10" t="s">
        <v>8308</v>
      </c>
      <c r="R3869" t="s">
        <v>8342</v>
      </c>
      <c r="S3869" s="14">
        <f t="shared" si="242"/>
        <v>42377.70694444445</v>
      </c>
      <c r="T3869" s="14">
        <f t="shared" si="243"/>
        <v>42407.70694444445</v>
      </c>
    </row>
    <row r="3870" spans="1:20" ht="32" hidden="1" x14ac:dyDescent="0.2">
      <c r="A3870">
        <v>619</v>
      </c>
      <c r="B3870" s="3" t="s">
        <v>620</v>
      </c>
      <c r="C3870" s="3" t="s">
        <v>4729</v>
      </c>
      <c r="D3870" s="6">
        <v>2500000</v>
      </c>
      <c r="E3870" s="8">
        <v>1</v>
      </c>
      <c r="F3870" t="s">
        <v>8219</v>
      </c>
      <c r="G3870" t="s">
        <v>8223</v>
      </c>
      <c r="H3870" t="s">
        <v>8245</v>
      </c>
      <c r="I3870">
        <v>1416933390</v>
      </c>
      <c r="J3870">
        <v>1411745790</v>
      </c>
      <c r="K3870" t="b">
        <v>0</v>
      </c>
      <c r="L3870">
        <v>1</v>
      </c>
      <c r="M3870" t="b">
        <v>0</v>
      </c>
      <c r="N3870" t="s">
        <v>8270</v>
      </c>
      <c r="O3870">
        <f t="shared" si="244"/>
        <v>0</v>
      </c>
      <c r="P3870">
        <f t="shared" si="241"/>
        <v>1</v>
      </c>
      <c r="Q3870" s="10" t="s">
        <v>8308</v>
      </c>
      <c r="R3870" t="s">
        <v>8342</v>
      </c>
      <c r="S3870" s="14">
        <f t="shared" si="242"/>
        <v>41908.650347222225</v>
      </c>
      <c r="T3870" s="14">
        <f t="shared" si="243"/>
        <v>41968.692013888889</v>
      </c>
    </row>
    <row r="3871" spans="1:20" ht="32" hidden="1" x14ac:dyDescent="0.2">
      <c r="A3871">
        <v>634</v>
      </c>
      <c r="B3871" s="3" t="s">
        <v>635</v>
      </c>
      <c r="C3871" s="3" t="s">
        <v>4744</v>
      </c>
      <c r="D3871" s="6">
        <v>5000</v>
      </c>
      <c r="E3871" s="8">
        <v>1</v>
      </c>
      <c r="F3871" t="s">
        <v>8219</v>
      </c>
      <c r="G3871" t="s">
        <v>8223</v>
      </c>
      <c r="H3871" t="s">
        <v>8245</v>
      </c>
      <c r="I3871">
        <v>1424989029</v>
      </c>
      <c r="J3871">
        <v>1422397029</v>
      </c>
      <c r="K3871" t="b">
        <v>0</v>
      </c>
      <c r="L3871">
        <v>1</v>
      </c>
      <c r="M3871" t="b">
        <v>0</v>
      </c>
      <c r="N3871" t="s">
        <v>8270</v>
      </c>
      <c r="O3871">
        <f t="shared" si="244"/>
        <v>0</v>
      </c>
      <c r="P3871">
        <f t="shared" si="241"/>
        <v>1</v>
      </c>
      <c r="Q3871" s="10" t="s">
        <v>8308</v>
      </c>
      <c r="R3871" t="s">
        <v>8342</v>
      </c>
      <c r="S3871" s="14">
        <f t="shared" si="242"/>
        <v>42031.928576388891</v>
      </c>
      <c r="T3871" s="14">
        <f t="shared" si="243"/>
        <v>42061.928576388891</v>
      </c>
    </row>
    <row r="3872" spans="1:20" ht="32" hidden="1" x14ac:dyDescent="0.2">
      <c r="A3872">
        <v>639</v>
      </c>
      <c r="B3872" s="3" t="s">
        <v>640</v>
      </c>
      <c r="C3872" s="3" t="s">
        <v>4749</v>
      </c>
      <c r="D3872" s="6">
        <v>1000000</v>
      </c>
      <c r="E3872" s="8">
        <v>1</v>
      </c>
      <c r="F3872" t="s">
        <v>8219</v>
      </c>
      <c r="G3872" t="s">
        <v>8223</v>
      </c>
      <c r="H3872" t="s">
        <v>8245</v>
      </c>
      <c r="I3872">
        <v>1413208795</v>
      </c>
      <c r="J3872">
        <v>1408024795</v>
      </c>
      <c r="K3872" t="b">
        <v>0</v>
      </c>
      <c r="L3872">
        <v>1</v>
      </c>
      <c r="M3872" t="b">
        <v>0</v>
      </c>
      <c r="N3872" t="s">
        <v>8270</v>
      </c>
      <c r="O3872">
        <f t="shared" si="244"/>
        <v>0</v>
      </c>
      <c r="P3872">
        <f t="shared" si="241"/>
        <v>1</v>
      </c>
      <c r="Q3872" s="10" t="s">
        <v>8308</v>
      </c>
      <c r="R3872" t="s">
        <v>8342</v>
      </c>
      <c r="S3872" s="14">
        <f t="shared" si="242"/>
        <v>41865.583275462966</v>
      </c>
      <c r="T3872" s="14">
        <f t="shared" si="243"/>
        <v>41925.583275462966</v>
      </c>
    </row>
    <row r="3873" spans="1:20" ht="48" hidden="1" x14ac:dyDescent="0.2">
      <c r="A3873">
        <v>2344</v>
      </c>
      <c r="B3873" s="3" t="s">
        <v>2345</v>
      </c>
      <c r="C3873" s="3" t="s">
        <v>6454</v>
      </c>
      <c r="D3873" s="6">
        <v>1000</v>
      </c>
      <c r="E3873" s="8">
        <v>1</v>
      </c>
      <c r="F3873" t="s">
        <v>8219</v>
      </c>
      <c r="G3873" t="s">
        <v>8228</v>
      </c>
      <c r="H3873" t="s">
        <v>8250</v>
      </c>
      <c r="I3873">
        <v>1466789269</v>
      </c>
      <c r="J3873">
        <v>1464197269</v>
      </c>
      <c r="K3873" t="b">
        <v>0</v>
      </c>
      <c r="L3873">
        <v>1</v>
      </c>
      <c r="M3873" t="b">
        <v>0</v>
      </c>
      <c r="N3873" t="s">
        <v>8270</v>
      </c>
      <c r="O3873">
        <f t="shared" si="244"/>
        <v>0</v>
      </c>
      <c r="P3873">
        <f t="shared" si="241"/>
        <v>1</v>
      </c>
      <c r="Q3873" s="10" t="s">
        <v>8308</v>
      </c>
      <c r="R3873" t="s">
        <v>8342</v>
      </c>
      <c r="S3873" s="14">
        <f t="shared" si="242"/>
        <v>42515.727650462963</v>
      </c>
      <c r="T3873" s="14">
        <f t="shared" si="243"/>
        <v>42545.727650462963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4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4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4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4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4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4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4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4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4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4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4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4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4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48" hidden="1" x14ac:dyDescent="0.2">
      <c r="A3887">
        <v>602</v>
      </c>
      <c r="B3887" s="3" t="s">
        <v>603</v>
      </c>
      <c r="C3887" s="3" t="s">
        <v>4712</v>
      </c>
      <c r="D3887" s="6">
        <v>70000</v>
      </c>
      <c r="E3887" s="8">
        <v>0</v>
      </c>
      <c r="F3887" t="s">
        <v>8219</v>
      </c>
      <c r="G3887" t="s">
        <v>8223</v>
      </c>
      <c r="H3887" t="s">
        <v>8245</v>
      </c>
      <c r="I3887">
        <v>1434654215</v>
      </c>
      <c r="J3887">
        <v>1432062215</v>
      </c>
      <c r="K3887" t="b">
        <v>0</v>
      </c>
      <c r="L3887">
        <v>0</v>
      </c>
      <c r="M3887" t="b">
        <v>0</v>
      </c>
      <c r="N3887" t="s">
        <v>8270</v>
      </c>
      <c r="O3887">
        <f t="shared" si="244"/>
        <v>0</v>
      </c>
      <c r="P3887">
        <f t="shared" si="241"/>
        <v>0</v>
      </c>
      <c r="Q3887" s="10" t="s">
        <v>8308</v>
      </c>
      <c r="R3887" t="s">
        <v>8342</v>
      </c>
      <c r="S3887" s="14">
        <f t="shared" si="242"/>
        <v>42143.79415509259</v>
      </c>
      <c r="T3887" s="14">
        <f t="shared" si="243"/>
        <v>42173.79415509259</v>
      </c>
    </row>
    <row r="3888" spans="1:20" ht="48" hidden="1" x14ac:dyDescent="0.2">
      <c r="A3888">
        <v>604</v>
      </c>
      <c r="B3888" s="3" t="s">
        <v>605</v>
      </c>
      <c r="C3888" s="3" t="s">
        <v>4714</v>
      </c>
      <c r="D3888" s="6">
        <v>1500</v>
      </c>
      <c r="E3888" s="8">
        <v>0</v>
      </c>
      <c r="F3888" t="s">
        <v>8219</v>
      </c>
      <c r="G3888" t="s">
        <v>8223</v>
      </c>
      <c r="H3888" t="s">
        <v>8245</v>
      </c>
      <c r="I3888">
        <v>1409187056</v>
      </c>
      <c r="J3888">
        <v>1406595056</v>
      </c>
      <c r="K3888" t="b">
        <v>0</v>
      </c>
      <c r="L3888">
        <v>0</v>
      </c>
      <c r="M3888" t="b">
        <v>0</v>
      </c>
      <c r="N3888" t="s">
        <v>8270</v>
      </c>
      <c r="O3888">
        <f t="shared" si="244"/>
        <v>0</v>
      </c>
      <c r="P3888">
        <f t="shared" si="241"/>
        <v>0</v>
      </c>
      <c r="Q3888" s="10" t="s">
        <v>8308</v>
      </c>
      <c r="R3888" t="s">
        <v>8342</v>
      </c>
      <c r="S3888" s="14">
        <f t="shared" si="242"/>
        <v>41849.035370370373</v>
      </c>
      <c r="T3888" s="14">
        <f t="shared" si="243"/>
        <v>41879.035370370373</v>
      </c>
    </row>
    <row r="3889" spans="1:20" ht="48" hidden="1" x14ac:dyDescent="0.2">
      <c r="A3889">
        <v>607</v>
      </c>
      <c r="B3889" s="3" t="s">
        <v>608</v>
      </c>
      <c r="C3889" s="3" t="s">
        <v>4717</v>
      </c>
      <c r="D3889" s="6">
        <v>250</v>
      </c>
      <c r="E3889" s="8">
        <v>0</v>
      </c>
      <c r="F3889" t="s">
        <v>8219</v>
      </c>
      <c r="G3889" t="s">
        <v>8223</v>
      </c>
      <c r="H3889" t="s">
        <v>8245</v>
      </c>
      <c r="I3889">
        <v>1448225336</v>
      </c>
      <c r="J3889">
        <v>1445629736</v>
      </c>
      <c r="K3889" t="b">
        <v>0</v>
      </c>
      <c r="L3889">
        <v>0</v>
      </c>
      <c r="M3889" t="b">
        <v>0</v>
      </c>
      <c r="N3889" t="s">
        <v>8270</v>
      </c>
      <c r="O3889">
        <f t="shared" si="244"/>
        <v>0</v>
      </c>
      <c r="P3889">
        <f t="shared" si="241"/>
        <v>0</v>
      </c>
      <c r="Q3889" s="10" t="s">
        <v>8308</v>
      </c>
      <c r="R3889" t="s">
        <v>8342</v>
      </c>
      <c r="S3889" s="14">
        <f t="shared" si="242"/>
        <v>42300.825648148151</v>
      </c>
      <c r="T3889" s="14">
        <f t="shared" si="243"/>
        <v>42330.867314814815</v>
      </c>
    </row>
    <row r="3890" spans="1:20" ht="48" hidden="1" x14ac:dyDescent="0.2">
      <c r="A3890">
        <v>610</v>
      </c>
      <c r="B3890" s="3" t="s">
        <v>611</v>
      </c>
      <c r="C3890" s="3" t="s">
        <v>4720</v>
      </c>
      <c r="D3890" s="6">
        <v>13803</v>
      </c>
      <c r="E3890" s="8">
        <v>0</v>
      </c>
      <c r="F3890" t="s">
        <v>8219</v>
      </c>
      <c r="G3890" t="s">
        <v>8223</v>
      </c>
      <c r="H3890" t="s">
        <v>8245</v>
      </c>
      <c r="I3890">
        <v>1429732586</v>
      </c>
      <c r="J3890">
        <v>1427140586</v>
      </c>
      <c r="K3890" t="b">
        <v>0</v>
      </c>
      <c r="L3890">
        <v>0</v>
      </c>
      <c r="M3890" t="b">
        <v>0</v>
      </c>
      <c r="N3890" t="s">
        <v>8270</v>
      </c>
      <c r="O3890">
        <f t="shared" si="244"/>
        <v>0</v>
      </c>
      <c r="P3890">
        <f t="shared" si="241"/>
        <v>0</v>
      </c>
      <c r="Q3890" s="10" t="s">
        <v>8308</v>
      </c>
      <c r="R3890" t="s">
        <v>8342</v>
      </c>
      <c r="S3890" s="14">
        <f t="shared" si="242"/>
        <v>42086.83085648148</v>
      </c>
      <c r="T3890" s="14">
        <f t="shared" si="243"/>
        <v>42116.83085648148</v>
      </c>
    </row>
    <row r="3891" spans="1:20" ht="48" hidden="1" x14ac:dyDescent="0.2">
      <c r="A3891">
        <v>611</v>
      </c>
      <c r="B3891" s="3" t="s">
        <v>612</v>
      </c>
      <c r="C3891" s="3" t="s">
        <v>4721</v>
      </c>
      <c r="D3891" s="6">
        <v>80000</v>
      </c>
      <c r="E3891" s="8">
        <v>0</v>
      </c>
      <c r="F3891" t="s">
        <v>8219</v>
      </c>
      <c r="G3891" t="s">
        <v>8229</v>
      </c>
      <c r="H3891" t="s">
        <v>8248</v>
      </c>
      <c r="I3891">
        <v>1453210037</v>
      </c>
      <c r="J3891">
        <v>1448026037</v>
      </c>
      <c r="K3891" t="b">
        <v>0</v>
      </c>
      <c r="L3891">
        <v>0</v>
      </c>
      <c r="M3891" t="b">
        <v>0</v>
      </c>
      <c r="N3891" t="s">
        <v>8270</v>
      </c>
      <c r="O3891">
        <f t="shared" si="244"/>
        <v>0</v>
      </c>
      <c r="P3891">
        <f t="shared" si="241"/>
        <v>0</v>
      </c>
      <c r="Q3891" s="10" t="s">
        <v>8308</v>
      </c>
      <c r="R3891" t="s">
        <v>8342</v>
      </c>
      <c r="S3891" s="14">
        <f t="shared" si="242"/>
        <v>42328.560613425929</v>
      </c>
      <c r="T3891" s="14">
        <f t="shared" si="243"/>
        <v>42388.560613425929</v>
      </c>
    </row>
    <row r="3892" spans="1:20" ht="32" hidden="1" x14ac:dyDescent="0.2">
      <c r="A3892">
        <v>612</v>
      </c>
      <c r="B3892" s="3" t="s">
        <v>613</v>
      </c>
      <c r="C3892" s="3" t="s">
        <v>4722</v>
      </c>
      <c r="D3892" s="6">
        <v>10000</v>
      </c>
      <c r="E3892" s="8">
        <v>0</v>
      </c>
      <c r="F3892" t="s">
        <v>8219</v>
      </c>
      <c r="G3892" t="s">
        <v>8236</v>
      </c>
      <c r="H3892" t="s">
        <v>8248</v>
      </c>
      <c r="I3892">
        <v>1472777146</v>
      </c>
      <c r="J3892">
        <v>1470185146</v>
      </c>
      <c r="K3892" t="b">
        <v>0</v>
      </c>
      <c r="L3892">
        <v>0</v>
      </c>
      <c r="M3892" t="b">
        <v>0</v>
      </c>
      <c r="N3892" t="s">
        <v>8270</v>
      </c>
      <c r="O3892">
        <f t="shared" si="244"/>
        <v>0</v>
      </c>
      <c r="P3892">
        <f t="shared" si="241"/>
        <v>0</v>
      </c>
      <c r="Q3892" s="10" t="s">
        <v>8308</v>
      </c>
      <c r="R3892" t="s">
        <v>8342</v>
      </c>
      <c r="S3892" s="14">
        <f t="shared" si="242"/>
        <v>42585.031782407401</v>
      </c>
      <c r="T3892" s="14">
        <f t="shared" si="243"/>
        <v>42615.031782407401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4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4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4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4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4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4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4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4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4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4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4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4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48" hidden="1" x14ac:dyDescent="0.2">
      <c r="A3905">
        <v>614</v>
      </c>
      <c r="B3905" s="3" t="s">
        <v>615</v>
      </c>
      <c r="C3905" s="3" t="s">
        <v>4724</v>
      </c>
      <c r="D3905" s="6">
        <v>10000</v>
      </c>
      <c r="E3905" s="8">
        <v>0</v>
      </c>
      <c r="F3905" t="s">
        <v>8219</v>
      </c>
      <c r="G3905" t="s">
        <v>8223</v>
      </c>
      <c r="H3905" t="s">
        <v>8245</v>
      </c>
      <c r="I3905">
        <v>1466731740</v>
      </c>
      <c r="J3905">
        <v>1464139740</v>
      </c>
      <c r="K3905" t="b">
        <v>0</v>
      </c>
      <c r="L3905">
        <v>0</v>
      </c>
      <c r="M3905" t="b">
        <v>0</v>
      </c>
      <c r="N3905" t="s">
        <v>8270</v>
      </c>
      <c r="O3905">
        <f t="shared" si="244"/>
        <v>0</v>
      </c>
      <c r="P3905">
        <f t="shared" si="241"/>
        <v>0</v>
      </c>
      <c r="Q3905" s="10" t="s">
        <v>8308</v>
      </c>
      <c r="R3905" t="s">
        <v>8342</v>
      </c>
      <c r="S3905" s="14">
        <f t="shared" si="242"/>
        <v>42515.061805555553</v>
      </c>
      <c r="T3905" s="14">
        <f t="shared" si="243"/>
        <v>42545.061805555553</v>
      </c>
    </row>
    <row r="3906" spans="1:20" ht="48" hidden="1" x14ac:dyDescent="0.2">
      <c r="A3906">
        <v>615</v>
      </c>
      <c r="B3906" s="3" t="s">
        <v>616</v>
      </c>
      <c r="C3906" s="3" t="s">
        <v>4725</v>
      </c>
      <c r="D3906" s="6">
        <v>515</v>
      </c>
      <c r="E3906" s="8">
        <v>0</v>
      </c>
      <c r="F3906" t="s">
        <v>8219</v>
      </c>
      <c r="G3906" t="s">
        <v>8227</v>
      </c>
      <c r="H3906" t="s">
        <v>8249</v>
      </c>
      <c r="I3906">
        <v>1443149759</v>
      </c>
      <c r="J3906">
        <v>1440557759</v>
      </c>
      <c r="K3906" t="b">
        <v>0</v>
      </c>
      <c r="L3906">
        <v>0</v>
      </c>
      <c r="M3906" t="b">
        <v>0</v>
      </c>
      <c r="N3906" t="s">
        <v>8270</v>
      </c>
      <c r="O3906">
        <f t="shared" si="244"/>
        <v>0</v>
      </c>
      <c r="P3906">
        <f t="shared" ref="P3906:P3969" si="245">IFERROR(ROUND(E3906/L3906,2), 0)</f>
        <v>0</v>
      </c>
      <c r="Q3906" s="10" t="s">
        <v>8308</v>
      </c>
      <c r="R3906" t="s">
        <v>8342</v>
      </c>
      <c r="S3906" s="14">
        <f t="shared" ref="S3906:S3969" si="246">(((J3906/60)/60)/24)+DATE(1970,1,1)</f>
        <v>42242.122210648144</v>
      </c>
      <c r="T3906" s="14">
        <f t="shared" ref="T3906:T3969" si="247">(((I3906/60)/60)/24)+DATE(1970,1,1)</f>
        <v>42272.122210648144</v>
      </c>
    </row>
    <row r="3907" spans="1:20" ht="48" hidden="1" x14ac:dyDescent="0.2">
      <c r="A3907">
        <v>616</v>
      </c>
      <c r="B3907" s="3" t="s">
        <v>617</v>
      </c>
      <c r="C3907" s="3" t="s">
        <v>4726</v>
      </c>
      <c r="D3907" s="6">
        <v>5000</v>
      </c>
      <c r="E3907" s="8">
        <v>0</v>
      </c>
      <c r="F3907" t="s">
        <v>8219</v>
      </c>
      <c r="G3907" t="s">
        <v>8229</v>
      </c>
      <c r="H3907" t="s">
        <v>8248</v>
      </c>
      <c r="I3907">
        <v>1488013307</v>
      </c>
      <c r="J3907">
        <v>1485421307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8">ROUND(E3907/D3907*100,0)</f>
        <v>0</v>
      </c>
      <c r="P3907">
        <f t="shared" si="245"/>
        <v>0</v>
      </c>
      <c r="Q3907" s="10" t="s">
        <v>8308</v>
      </c>
      <c r="R3907" t="s">
        <v>8342</v>
      </c>
      <c r="S3907" s="14">
        <f t="shared" si="246"/>
        <v>42761.376238425932</v>
      </c>
      <c r="T3907" s="14">
        <f t="shared" si="247"/>
        <v>42791.376238425932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8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8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8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8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8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8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8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8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8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8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8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8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8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8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8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8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8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8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8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8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8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8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8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8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8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8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8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8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8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8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8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8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8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8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8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8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8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8" hidden="1" x14ac:dyDescent="0.2">
      <c r="A3945">
        <v>618</v>
      </c>
      <c r="B3945" s="3" t="s">
        <v>619</v>
      </c>
      <c r="C3945" s="3" t="s">
        <v>4728</v>
      </c>
      <c r="D3945" s="6">
        <v>400</v>
      </c>
      <c r="E3945" s="8">
        <v>0</v>
      </c>
      <c r="F3945" t="s">
        <v>8219</v>
      </c>
      <c r="G3945" t="s">
        <v>8223</v>
      </c>
      <c r="H3945" t="s">
        <v>8245</v>
      </c>
      <c r="I3945">
        <v>1449689203</v>
      </c>
      <c r="J3945">
        <v>1447097203</v>
      </c>
      <c r="K3945" t="b">
        <v>0</v>
      </c>
      <c r="L3945">
        <v>0</v>
      </c>
      <c r="M3945" t="b">
        <v>0</v>
      </c>
      <c r="N3945" t="s">
        <v>8270</v>
      </c>
      <c r="O3945">
        <f t="shared" si="248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42317.810219907406</v>
      </c>
      <c r="T3945" s="14">
        <f t="shared" si="247"/>
        <v>42347.810219907406</v>
      </c>
    </row>
    <row r="3946" spans="1:20" ht="48" hidden="1" x14ac:dyDescent="0.2">
      <c r="A3946">
        <v>623</v>
      </c>
      <c r="B3946" s="3" t="s">
        <v>624</v>
      </c>
      <c r="C3946" s="3" t="s">
        <v>4733</v>
      </c>
      <c r="D3946" s="6">
        <v>75000</v>
      </c>
      <c r="E3946" s="8">
        <v>0</v>
      </c>
      <c r="F3946" t="s">
        <v>8219</v>
      </c>
      <c r="G3946" t="s">
        <v>8225</v>
      </c>
      <c r="H3946" t="s">
        <v>8247</v>
      </c>
      <c r="I3946">
        <v>1432771997</v>
      </c>
      <c r="J3946">
        <v>1430179997</v>
      </c>
      <c r="K3946" t="b">
        <v>0</v>
      </c>
      <c r="L3946">
        <v>0</v>
      </c>
      <c r="M3946" t="b">
        <v>0</v>
      </c>
      <c r="N3946" t="s">
        <v>8270</v>
      </c>
      <c r="O3946">
        <f t="shared" si="248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42122.009224537032</v>
      </c>
      <c r="T3946" s="14">
        <f t="shared" si="247"/>
        <v>42152.009224537032</v>
      </c>
    </row>
    <row r="3947" spans="1:20" ht="48" hidden="1" x14ac:dyDescent="0.2">
      <c r="A3947">
        <v>624</v>
      </c>
      <c r="B3947" s="3" t="s">
        <v>625</v>
      </c>
      <c r="C3947" s="3" t="s">
        <v>4734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1431647041</v>
      </c>
      <c r="J3947">
        <v>1429055041</v>
      </c>
      <c r="K3947" t="b">
        <v>0</v>
      </c>
      <c r="L3947">
        <v>0</v>
      </c>
      <c r="M3947" t="b">
        <v>0</v>
      </c>
      <c r="N3947" t="s">
        <v>8270</v>
      </c>
      <c r="O3947">
        <f t="shared" si="248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42108.988900462966</v>
      </c>
      <c r="T3947" s="14">
        <f t="shared" si="247"/>
        <v>42138.988900462966</v>
      </c>
    </row>
    <row r="3948" spans="1:20" ht="48" hidden="1" x14ac:dyDescent="0.2">
      <c r="A3948">
        <v>625</v>
      </c>
      <c r="B3948" s="3" t="s">
        <v>626</v>
      </c>
      <c r="C3948" s="3" t="s">
        <v>4735</v>
      </c>
      <c r="D3948" s="6">
        <v>25000</v>
      </c>
      <c r="E3948" s="8">
        <v>0</v>
      </c>
      <c r="F3948" t="s">
        <v>8219</v>
      </c>
      <c r="G3948" t="s">
        <v>8228</v>
      </c>
      <c r="H3948" t="s">
        <v>8250</v>
      </c>
      <c r="I3948">
        <v>1490560177</v>
      </c>
      <c r="J3948">
        <v>1487971777</v>
      </c>
      <c r="K3948" t="b">
        <v>0</v>
      </c>
      <c r="L3948">
        <v>0</v>
      </c>
      <c r="M3948" t="b">
        <v>0</v>
      </c>
      <c r="N3948" t="s">
        <v>8270</v>
      </c>
      <c r="O3948">
        <f t="shared" si="248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42790.895567129628</v>
      </c>
      <c r="T3948" s="14">
        <f t="shared" si="247"/>
        <v>42820.853900462964</v>
      </c>
    </row>
    <row r="3949" spans="1:20" ht="48" hidden="1" x14ac:dyDescent="0.2">
      <c r="A3949">
        <v>628</v>
      </c>
      <c r="B3949" s="3" t="s">
        <v>629</v>
      </c>
      <c r="C3949" s="3" t="s">
        <v>4738</v>
      </c>
      <c r="D3949" s="6">
        <v>5000</v>
      </c>
      <c r="E3949" s="8">
        <v>0</v>
      </c>
      <c r="F3949" t="s">
        <v>8219</v>
      </c>
      <c r="G3949" t="s">
        <v>8223</v>
      </c>
      <c r="H3949" t="s">
        <v>8245</v>
      </c>
      <c r="I3949">
        <v>1405269457</v>
      </c>
      <c r="J3949">
        <v>1402677457</v>
      </c>
      <c r="K3949" t="b">
        <v>0</v>
      </c>
      <c r="L3949">
        <v>0</v>
      </c>
      <c r="M3949" t="b">
        <v>0</v>
      </c>
      <c r="N3949" t="s">
        <v>8270</v>
      </c>
      <c r="O3949">
        <f t="shared" si="248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41803.692789351851</v>
      </c>
      <c r="T3949" s="14">
        <f t="shared" si="247"/>
        <v>41833.692789351851</v>
      </c>
    </row>
    <row r="3950" spans="1:20" ht="32" hidden="1" x14ac:dyDescent="0.2">
      <c r="A3950">
        <v>632</v>
      </c>
      <c r="B3950" s="3" t="s">
        <v>633</v>
      </c>
      <c r="C3950" s="3" t="s">
        <v>4742</v>
      </c>
      <c r="D3950" s="6">
        <v>20000</v>
      </c>
      <c r="E3950" s="8">
        <v>0</v>
      </c>
      <c r="F3950" t="s">
        <v>8219</v>
      </c>
      <c r="G3950" t="s">
        <v>8232</v>
      </c>
      <c r="H3950" t="s">
        <v>8248</v>
      </c>
      <c r="I3950">
        <v>1448470165</v>
      </c>
      <c r="J3950">
        <v>1445874565</v>
      </c>
      <c r="K3950" t="b">
        <v>0</v>
      </c>
      <c r="L3950">
        <v>0</v>
      </c>
      <c r="M3950" t="b">
        <v>0</v>
      </c>
      <c r="N3950" t="s">
        <v>8270</v>
      </c>
      <c r="O3950">
        <f t="shared" si="248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42303.659317129626</v>
      </c>
      <c r="T3950" s="14">
        <f t="shared" si="247"/>
        <v>42333.700983796298</v>
      </c>
    </row>
    <row r="3951" spans="1:20" ht="48" hidden="1" x14ac:dyDescent="0.2">
      <c r="A3951">
        <v>637</v>
      </c>
      <c r="B3951" s="3" t="s">
        <v>638</v>
      </c>
      <c r="C3951" s="3" t="s">
        <v>4747</v>
      </c>
      <c r="D3951" s="6">
        <v>100000</v>
      </c>
      <c r="E3951" s="8">
        <v>0</v>
      </c>
      <c r="F3951" t="s">
        <v>8219</v>
      </c>
      <c r="G3951" t="s">
        <v>8224</v>
      </c>
      <c r="H3951" t="s">
        <v>8246</v>
      </c>
      <c r="I3951">
        <v>1488063840</v>
      </c>
      <c r="J3951">
        <v>1485558318</v>
      </c>
      <c r="K3951" t="b">
        <v>0</v>
      </c>
      <c r="L3951">
        <v>0</v>
      </c>
      <c r="M3951" t="b">
        <v>0</v>
      </c>
      <c r="N3951" t="s">
        <v>8270</v>
      </c>
      <c r="O3951">
        <f t="shared" si="248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42762.962013888886</v>
      </c>
      <c r="T3951" s="14">
        <f t="shared" si="247"/>
        <v>42791.961111111115</v>
      </c>
    </row>
    <row r="3952" spans="1:20" ht="48" hidden="1" x14ac:dyDescent="0.2">
      <c r="A3952">
        <v>2341</v>
      </c>
      <c r="B3952" s="3" t="s">
        <v>2342</v>
      </c>
      <c r="C3952" s="3" t="s">
        <v>6451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1436729504</v>
      </c>
      <c r="J3952">
        <v>1434137504</v>
      </c>
      <c r="K3952" t="b">
        <v>0</v>
      </c>
      <c r="L3952">
        <v>0</v>
      </c>
      <c r="M3952" t="b">
        <v>0</v>
      </c>
      <c r="N3952" t="s">
        <v>8270</v>
      </c>
      <c r="O3952">
        <f t="shared" si="248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42167.813703703709</v>
      </c>
      <c r="T3952" s="14">
        <f t="shared" si="247"/>
        <v>42197.813703703709</v>
      </c>
    </row>
    <row r="3953" spans="1:20" ht="48" hidden="1" x14ac:dyDescent="0.2">
      <c r="A3953">
        <v>2342</v>
      </c>
      <c r="B3953" s="3" t="s">
        <v>2343</v>
      </c>
      <c r="C3953" s="3" t="s">
        <v>6452</v>
      </c>
      <c r="D3953" s="6">
        <v>5500</v>
      </c>
      <c r="E3953" s="8">
        <v>0</v>
      </c>
      <c r="F3953" t="s">
        <v>8219</v>
      </c>
      <c r="G3953" t="s">
        <v>8223</v>
      </c>
      <c r="H3953" t="s">
        <v>8245</v>
      </c>
      <c r="I3953">
        <v>1412571600</v>
      </c>
      <c r="J3953">
        <v>1410799870</v>
      </c>
      <c r="K3953" t="b">
        <v>0</v>
      </c>
      <c r="L3953">
        <v>0</v>
      </c>
      <c r="M3953" t="b">
        <v>0</v>
      </c>
      <c r="N3953" t="s">
        <v>8270</v>
      </c>
      <c r="O3953">
        <f t="shared" si="248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41897.702199074076</v>
      </c>
      <c r="T3953" s="14">
        <f t="shared" si="247"/>
        <v>41918.208333333336</v>
      </c>
    </row>
    <row r="3954" spans="1:20" ht="48" hidden="1" x14ac:dyDescent="0.2">
      <c r="A3954">
        <v>2345</v>
      </c>
      <c r="B3954" s="3" t="s">
        <v>2346</v>
      </c>
      <c r="C3954" s="3" t="s">
        <v>6455</v>
      </c>
      <c r="D3954" s="6">
        <v>3000</v>
      </c>
      <c r="E3954" s="8">
        <v>0</v>
      </c>
      <c r="F3954" t="s">
        <v>8219</v>
      </c>
      <c r="G3954" t="s">
        <v>8223</v>
      </c>
      <c r="H3954" t="s">
        <v>8245</v>
      </c>
      <c r="I3954">
        <v>1427845140</v>
      </c>
      <c r="J3954">
        <v>1424822556</v>
      </c>
      <c r="K3954" t="b">
        <v>0</v>
      </c>
      <c r="L3954">
        <v>0</v>
      </c>
      <c r="M3954" t="b">
        <v>0</v>
      </c>
      <c r="N3954" t="s">
        <v>8270</v>
      </c>
      <c r="O3954">
        <f t="shared" si="248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42060.001805555556</v>
      </c>
      <c r="T3954" s="14">
        <f t="shared" si="247"/>
        <v>42094.985416666663</v>
      </c>
    </row>
    <row r="3955" spans="1:20" ht="48" hidden="1" x14ac:dyDescent="0.2">
      <c r="A3955">
        <v>2349</v>
      </c>
      <c r="B3955" s="3" t="s">
        <v>2350</v>
      </c>
      <c r="C3955" s="3" t="s">
        <v>6459</v>
      </c>
      <c r="D3955" s="6">
        <v>474900</v>
      </c>
      <c r="E3955" s="8">
        <v>0</v>
      </c>
      <c r="F3955" t="s">
        <v>8219</v>
      </c>
      <c r="G3955" t="s">
        <v>8234</v>
      </c>
      <c r="H3955" t="s">
        <v>8254</v>
      </c>
      <c r="I3955">
        <v>1439318228</v>
      </c>
      <c r="J3955">
        <v>1436812628</v>
      </c>
      <c r="K3955" t="b">
        <v>0</v>
      </c>
      <c r="L3955">
        <v>0</v>
      </c>
      <c r="M3955" t="b">
        <v>0</v>
      </c>
      <c r="N3955" t="s">
        <v>8270</v>
      </c>
      <c r="O3955">
        <f t="shared" si="248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42198.775787037041</v>
      </c>
      <c r="T3955" s="14">
        <f t="shared" si="247"/>
        <v>42227.775787037041</v>
      </c>
    </row>
    <row r="3956" spans="1:20" ht="32" hidden="1" x14ac:dyDescent="0.2">
      <c r="A3956">
        <v>2350</v>
      </c>
      <c r="B3956" s="3" t="s">
        <v>2351</v>
      </c>
      <c r="C3956" s="3" t="s">
        <v>6460</v>
      </c>
      <c r="D3956" s="6">
        <v>50000</v>
      </c>
      <c r="E3956" s="8">
        <v>0</v>
      </c>
      <c r="F3956" t="s">
        <v>8219</v>
      </c>
      <c r="G3956" t="s">
        <v>8240</v>
      </c>
      <c r="H3956" t="s">
        <v>8248</v>
      </c>
      <c r="I3956">
        <v>1483474370</v>
      </c>
      <c r="J3956">
        <v>1480882370</v>
      </c>
      <c r="K3956" t="b">
        <v>0</v>
      </c>
      <c r="L3956">
        <v>0</v>
      </c>
      <c r="M3956" t="b">
        <v>0</v>
      </c>
      <c r="N3956" t="s">
        <v>8270</v>
      </c>
      <c r="O3956">
        <f t="shared" si="248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42708.842245370368</v>
      </c>
      <c r="T3956" s="14">
        <f t="shared" si="247"/>
        <v>42738.842245370368</v>
      </c>
    </row>
    <row r="3957" spans="1:20" ht="48" hidden="1" x14ac:dyDescent="0.2">
      <c r="A3957">
        <v>2352</v>
      </c>
      <c r="B3957" s="3" t="s">
        <v>2353</v>
      </c>
      <c r="C3957" s="3" t="s">
        <v>6462</v>
      </c>
      <c r="D3957" s="6">
        <v>2000</v>
      </c>
      <c r="E3957" s="8">
        <v>0</v>
      </c>
      <c r="F3957" t="s">
        <v>8219</v>
      </c>
      <c r="G3957" t="s">
        <v>8223</v>
      </c>
      <c r="H3957" t="s">
        <v>8245</v>
      </c>
      <c r="I3957">
        <v>1433603552</v>
      </c>
      <c r="J3957">
        <v>1428419552</v>
      </c>
      <c r="K3957" t="b">
        <v>0</v>
      </c>
      <c r="L3957">
        <v>0</v>
      </c>
      <c r="M3957" t="b">
        <v>0</v>
      </c>
      <c r="N3957" t="s">
        <v>8270</v>
      </c>
      <c r="O3957">
        <f t="shared" si="248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42101.633703703701</v>
      </c>
      <c r="T3957" s="14">
        <f t="shared" si="247"/>
        <v>42161.633703703701</v>
      </c>
    </row>
    <row r="3958" spans="1:20" ht="48" hidden="1" x14ac:dyDescent="0.2">
      <c r="A3958">
        <v>2353</v>
      </c>
      <c r="B3958" s="3" t="s">
        <v>2354</v>
      </c>
      <c r="C3958" s="3" t="s">
        <v>6463</v>
      </c>
      <c r="D3958" s="6">
        <v>1000</v>
      </c>
      <c r="E3958" s="8">
        <v>0</v>
      </c>
      <c r="F3958" t="s">
        <v>8219</v>
      </c>
      <c r="G3958" t="s">
        <v>8223</v>
      </c>
      <c r="H3958" t="s">
        <v>8245</v>
      </c>
      <c r="I3958">
        <v>1429632822</v>
      </c>
      <c r="J3958">
        <v>1428596022</v>
      </c>
      <c r="K3958" t="b">
        <v>0</v>
      </c>
      <c r="L3958">
        <v>0</v>
      </c>
      <c r="M3958" t="b">
        <v>0</v>
      </c>
      <c r="N3958" t="s">
        <v>8270</v>
      </c>
      <c r="O3958">
        <f t="shared" si="248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42103.676180555558</v>
      </c>
      <c r="T3958" s="14">
        <f t="shared" si="247"/>
        <v>42115.676180555558</v>
      </c>
    </row>
    <row r="3959" spans="1:20" ht="32" hidden="1" x14ac:dyDescent="0.2">
      <c r="A3959">
        <v>2356</v>
      </c>
      <c r="B3959" s="3" t="s">
        <v>2357</v>
      </c>
      <c r="C3959" s="3" t="s">
        <v>6466</v>
      </c>
      <c r="D3959" s="6">
        <v>10000</v>
      </c>
      <c r="E3959" s="8">
        <v>0</v>
      </c>
      <c r="F3959" t="s">
        <v>8219</v>
      </c>
      <c r="G3959" t="s">
        <v>8232</v>
      </c>
      <c r="H3959" t="s">
        <v>8248</v>
      </c>
      <c r="I3959">
        <v>1433530104</v>
      </c>
      <c r="J3959">
        <v>1430938104</v>
      </c>
      <c r="K3959" t="b">
        <v>0</v>
      </c>
      <c r="L3959">
        <v>0</v>
      </c>
      <c r="M3959" t="b">
        <v>0</v>
      </c>
      <c r="N3959" t="s">
        <v>8270</v>
      </c>
      <c r="O3959">
        <f t="shared" si="248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42130.78361111111</v>
      </c>
      <c r="T3959" s="14">
        <f t="shared" si="247"/>
        <v>42160.78361111111</v>
      </c>
    </row>
    <row r="3960" spans="1:20" ht="32" hidden="1" x14ac:dyDescent="0.2">
      <c r="A3960">
        <v>2357</v>
      </c>
      <c r="B3960" s="3" t="s">
        <v>2358</v>
      </c>
      <c r="C3960" s="3" t="s">
        <v>6467</v>
      </c>
      <c r="D3960" s="6">
        <v>27000</v>
      </c>
      <c r="E3960" s="8">
        <v>0</v>
      </c>
      <c r="F3960" t="s">
        <v>8219</v>
      </c>
      <c r="G3960" t="s">
        <v>8224</v>
      </c>
      <c r="H3960" t="s">
        <v>8246</v>
      </c>
      <c r="I3960">
        <v>1445093578</v>
      </c>
      <c r="J3960">
        <v>1442501578</v>
      </c>
      <c r="K3960" t="b">
        <v>0</v>
      </c>
      <c r="L3960">
        <v>0</v>
      </c>
      <c r="M3960" t="b">
        <v>0</v>
      </c>
      <c r="N3960" t="s">
        <v>8270</v>
      </c>
      <c r="O3960">
        <f t="shared" si="248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42264.620115740734</v>
      </c>
      <c r="T3960" s="14">
        <f t="shared" si="247"/>
        <v>42294.620115740734</v>
      </c>
    </row>
    <row r="3961" spans="1:20" ht="48" hidden="1" x14ac:dyDescent="0.2">
      <c r="A3961">
        <v>2358</v>
      </c>
      <c r="B3961" s="3" t="s">
        <v>2359</v>
      </c>
      <c r="C3961" s="3" t="s">
        <v>6468</v>
      </c>
      <c r="D3961" s="6">
        <v>1500</v>
      </c>
      <c r="E3961" s="8">
        <v>0</v>
      </c>
      <c r="F3961" t="s">
        <v>8219</v>
      </c>
      <c r="G3961" t="s">
        <v>8224</v>
      </c>
      <c r="H3961" t="s">
        <v>8246</v>
      </c>
      <c r="I3961">
        <v>1422664740</v>
      </c>
      <c r="J3961">
        <v>1417818036</v>
      </c>
      <c r="K3961" t="b">
        <v>0</v>
      </c>
      <c r="L3961">
        <v>0</v>
      </c>
      <c r="M3961" t="b">
        <v>0</v>
      </c>
      <c r="N3961" t="s">
        <v>8270</v>
      </c>
      <c r="O3961">
        <f t="shared" si="248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41978.930972222224</v>
      </c>
      <c r="T3961" s="14">
        <f t="shared" si="247"/>
        <v>42035.027083333334</v>
      </c>
    </row>
    <row r="3962" spans="1:20" ht="48" hidden="1" x14ac:dyDescent="0.2">
      <c r="A3962">
        <v>2361</v>
      </c>
      <c r="B3962" s="3" t="s">
        <v>2362</v>
      </c>
      <c r="C3962" s="3" t="s">
        <v>6471</v>
      </c>
      <c r="D3962" s="6">
        <v>200</v>
      </c>
      <c r="E3962" s="8">
        <v>0</v>
      </c>
      <c r="F3962" t="s">
        <v>8219</v>
      </c>
      <c r="G3962" t="s">
        <v>8228</v>
      </c>
      <c r="H3962" t="s">
        <v>8250</v>
      </c>
      <c r="I3962">
        <v>1462053600</v>
      </c>
      <c r="J3962">
        <v>1459975008</v>
      </c>
      <c r="K3962" t="b">
        <v>0</v>
      </c>
      <c r="L3962">
        <v>0</v>
      </c>
      <c r="M3962" t="b">
        <v>0</v>
      </c>
      <c r="N3962" t="s">
        <v>8270</v>
      </c>
      <c r="O3962">
        <f t="shared" si="248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42466.858888888892</v>
      </c>
      <c r="T3962" s="14">
        <f t="shared" si="247"/>
        <v>42490.916666666672</v>
      </c>
    </row>
    <row r="3963" spans="1:20" ht="48" hidden="1" x14ac:dyDescent="0.2">
      <c r="A3963">
        <v>2363</v>
      </c>
      <c r="B3963" s="3" t="s">
        <v>2364</v>
      </c>
      <c r="C3963" s="3" t="s">
        <v>6473</v>
      </c>
      <c r="D3963" s="6">
        <v>175000</v>
      </c>
      <c r="E3963" s="8">
        <v>0</v>
      </c>
      <c r="F3963" t="s">
        <v>8219</v>
      </c>
      <c r="G3963" t="s">
        <v>8223</v>
      </c>
      <c r="H3963" t="s">
        <v>8245</v>
      </c>
      <c r="I3963">
        <v>1451348200</v>
      </c>
      <c r="J3963">
        <v>1447460200</v>
      </c>
      <c r="K3963" t="b">
        <v>0</v>
      </c>
      <c r="L3963">
        <v>0</v>
      </c>
      <c r="M3963" t="b">
        <v>0</v>
      </c>
      <c r="N3963" t="s">
        <v>8270</v>
      </c>
      <c r="O3963">
        <f t="shared" si="248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42322.011574074073</v>
      </c>
      <c r="T3963" s="14">
        <f t="shared" si="247"/>
        <v>42367.011574074073</v>
      </c>
    </row>
    <row r="3964" spans="1:20" ht="32" hidden="1" x14ac:dyDescent="0.2">
      <c r="A3964">
        <v>2364</v>
      </c>
      <c r="B3964" s="3" t="s">
        <v>2365</v>
      </c>
      <c r="C3964" s="3" t="s">
        <v>6474</v>
      </c>
      <c r="D3964" s="6">
        <v>128</v>
      </c>
      <c r="E3964" s="8">
        <v>0</v>
      </c>
      <c r="F3964" t="s">
        <v>8219</v>
      </c>
      <c r="G3964" t="s">
        <v>8223</v>
      </c>
      <c r="H3964" t="s">
        <v>8245</v>
      </c>
      <c r="I3964">
        <v>1445898356</v>
      </c>
      <c r="J3964">
        <v>1441146356</v>
      </c>
      <c r="K3964" t="b">
        <v>0</v>
      </c>
      <c r="L3964">
        <v>0</v>
      </c>
      <c r="M3964" t="b">
        <v>0</v>
      </c>
      <c r="N3964" t="s">
        <v>8270</v>
      </c>
      <c r="O3964">
        <f t="shared" si="248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42248.934675925921</v>
      </c>
      <c r="T3964" s="14">
        <f t="shared" si="247"/>
        <v>42303.934675925921</v>
      </c>
    </row>
    <row r="3965" spans="1:20" ht="48" hidden="1" x14ac:dyDescent="0.2">
      <c r="A3965">
        <v>2365</v>
      </c>
      <c r="B3965" s="3" t="s">
        <v>2366</v>
      </c>
      <c r="C3965" s="3" t="s">
        <v>6475</v>
      </c>
      <c r="D3965" s="6">
        <v>1000</v>
      </c>
      <c r="E3965" s="8">
        <v>0</v>
      </c>
      <c r="F3965" t="s">
        <v>8219</v>
      </c>
      <c r="G3965" t="s">
        <v>8236</v>
      </c>
      <c r="H3965" t="s">
        <v>8248</v>
      </c>
      <c r="I3965">
        <v>1453071600</v>
      </c>
      <c r="J3965">
        <v>1449596425</v>
      </c>
      <c r="K3965" t="b">
        <v>0</v>
      </c>
      <c r="L3965">
        <v>0</v>
      </c>
      <c r="M3965" t="b">
        <v>0</v>
      </c>
      <c r="N3965" t="s">
        <v>8270</v>
      </c>
      <c r="O3965">
        <f t="shared" si="248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42346.736400462964</v>
      </c>
      <c r="T3965" s="14">
        <f t="shared" si="247"/>
        <v>42386.958333333328</v>
      </c>
    </row>
    <row r="3966" spans="1:20" ht="48" hidden="1" x14ac:dyDescent="0.2">
      <c r="A3966">
        <v>2369</v>
      </c>
      <c r="B3966" s="3" t="s">
        <v>2370</v>
      </c>
      <c r="C3966" s="3" t="s">
        <v>6479</v>
      </c>
      <c r="D3966" s="6">
        <v>25000</v>
      </c>
      <c r="E3966" s="8">
        <v>0</v>
      </c>
      <c r="F3966" t="s">
        <v>8219</v>
      </c>
      <c r="G3966" t="s">
        <v>8223</v>
      </c>
      <c r="H3966" t="s">
        <v>8245</v>
      </c>
      <c r="I3966">
        <v>1455132611</v>
      </c>
      <c r="J3966">
        <v>1452540611</v>
      </c>
      <c r="K3966" t="b">
        <v>0</v>
      </c>
      <c r="L3966">
        <v>0</v>
      </c>
      <c r="M3966" t="b">
        <v>0</v>
      </c>
      <c r="N3966" t="s">
        <v>8270</v>
      </c>
      <c r="O3966">
        <f t="shared" si="248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42380.812627314815</v>
      </c>
      <c r="T3966" s="14">
        <f t="shared" si="247"/>
        <v>42410.812627314815</v>
      </c>
    </row>
    <row r="3967" spans="1:20" ht="48" hidden="1" x14ac:dyDescent="0.2">
      <c r="A3967">
        <v>2371</v>
      </c>
      <c r="B3967" s="3" t="s">
        <v>2372</v>
      </c>
      <c r="C3967" s="3" t="s">
        <v>6481</v>
      </c>
      <c r="D3967" s="6">
        <v>2000</v>
      </c>
      <c r="E3967" s="8">
        <v>0</v>
      </c>
      <c r="F3967" t="s">
        <v>8219</v>
      </c>
      <c r="G3967" t="s">
        <v>8223</v>
      </c>
      <c r="H3967" t="s">
        <v>8245</v>
      </c>
      <c r="I3967">
        <v>1435257596</v>
      </c>
      <c r="J3967">
        <v>1432665596</v>
      </c>
      <c r="K3967" t="b">
        <v>0</v>
      </c>
      <c r="L3967">
        <v>0</v>
      </c>
      <c r="M3967" t="b">
        <v>0</v>
      </c>
      <c r="N3967" t="s">
        <v>8270</v>
      </c>
      <c r="O3967">
        <f t="shared" si="248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42150.777731481481</v>
      </c>
      <c r="T3967" s="14">
        <f t="shared" si="247"/>
        <v>42180.777731481481</v>
      </c>
    </row>
    <row r="3968" spans="1:20" ht="48" hidden="1" x14ac:dyDescent="0.2">
      <c r="A3968">
        <v>2375</v>
      </c>
      <c r="B3968" s="3" t="s">
        <v>2376</v>
      </c>
      <c r="C3968" s="3" t="s">
        <v>6485</v>
      </c>
      <c r="D3968" s="6">
        <v>10000</v>
      </c>
      <c r="E3968" s="8">
        <v>0</v>
      </c>
      <c r="F3968" t="s">
        <v>8219</v>
      </c>
      <c r="G3968" t="s">
        <v>8223</v>
      </c>
      <c r="H3968" t="s">
        <v>8245</v>
      </c>
      <c r="I3968">
        <v>1473451437</v>
      </c>
      <c r="J3968">
        <v>1470859437</v>
      </c>
      <c r="K3968" t="b">
        <v>0</v>
      </c>
      <c r="L3968">
        <v>0</v>
      </c>
      <c r="M3968" t="b">
        <v>0</v>
      </c>
      <c r="N3968" t="s">
        <v>8270</v>
      </c>
      <c r="O3968">
        <f t="shared" si="248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42592.836076388892</v>
      </c>
      <c r="T3968" s="14">
        <f t="shared" si="247"/>
        <v>42622.836076388892</v>
      </c>
    </row>
    <row r="3969" spans="1:20" ht="48" hidden="1" x14ac:dyDescent="0.2">
      <c r="A3969">
        <v>2377</v>
      </c>
      <c r="B3969" s="3" t="s">
        <v>2378</v>
      </c>
      <c r="C3969" s="3" t="s">
        <v>6487</v>
      </c>
      <c r="D3969" s="6">
        <v>2500</v>
      </c>
      <c r="E3969" s="8">
        <v>0</v>
      </c>
      <c r="F3969" t="s">
        <v>8219</v>
      </c>
      <c r="G3969" t="s">
        <v>8228</v>
      </c>
      <c r="H3969" t="s">
        <v>8250</v>
      </c>
      <c r="I3969">
        <v>1480110783</v>
      </c>
      <c r="J3969">
        <v>1477515183</v>
      </c>
      <c r="K3969" t="b">
        <v>0</v>
      </c>
      <c r="L3969">
        <v>0</v>
      </c>
      <c r="M3969" t="b">
        <v>0</v>
      </c>
      <c r="N3969" t="s">
        <v>8270</v>
      </c>
      <c r="O3969">
        <f t="shared" si="248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42669.870173611111</v>
      </c>
      <c r="T3969" s="14">
        <f t="shared" si="247"/>
        <v>42699.911840277782</v>
      </c>
    </row>
    <row r="3970" spans="1:20" ht="32" hidden="1" x14ac:dyDescent="0.2">
      <c r="A3970">
        <v>2378</v>
      </c>
      <c r="B3970" s="3" t="s">
        <v>2379</v>
      </c>
      <c r="C3970" s="3" t="s">
        <v>6488</v>
      </c>
      <c r="D3970" s="6">
        <v>110000</v>
      </c>
      <c r="E3970" s="8">
        <v>0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>
        <f t="shared" si="248"/>
        <v>0</v>
      </c>
      <c r="P3970">
        <f t="shared" ref="P3970:P4033" si="249">IFERROR(ROUND(E3970/L3970,2), 0)</f>
        <v>0</v>
      </c>
      <c r="Q3970" s="10" t="s">
        <v>8308</v>
      </c>
      <c r="R3970" t="s">
        <v>8342</v>
      </c>
      <c r="S3970" s="14">
        <f t="shared" ref="S3970:S4033" si="250">(((J3970/60)/60)/24)+DATE(1970,1,1)</f>
        <v>42213.013078703705</v>
      </c>
      <c r="T3970" s="14">
        <f t="shared" ref="T3970:T4033" si="251">(((I3970/60)/60)/24)+DATE(1970,1,1)</f>
        <v>42242.013078703705</v>
      </c>
    </row>
    <row r="3971" spans="1:20" ht="32" hidden="1" x14ac:dyDescent="0.2">
      <c r="A3971">
        <v>2379</v>
      </c>
      <c r="B3971" s="3" t="s">
        <v>2380</v>
      </c>
      <c r="C3971" s="3" t="s">
        <v>6489</v>
      </c>
      <c r="D3971" s="6">
        <v>30000</v>
      </c>
      <c r="E3971" s="8">
        <v>0</v>
      </c>
      <c r="F3971" t="s">
        <v>8219</v>
      </c>
      <c r="G3971" t="s">
        <v>8223</v>
      </c>
      <c r="H3971" t="s">
        <v>8245</v>
      </c>
      <c r="I3971">
        <v>1444004616</v>
      </c>
      <c r="J3971">
        <v>1440116616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52">ROUND(E3971/D3971*100,0)</f>
        <v>0</v>
      </c>
      <c r="P3971">
        <f t="shared" si="249"/>
        <v>0</v>
      </c>
      <c r="Q3971" s="10" t="s">
        <v>8308</v>
      </c>
      <c r="R3971" t="s">
        <v>8342</v>
      </c>
      <c r="S3971" s="14">
        <f t="shared" si="250"/>
        <v>42237.016388888893</v>
      </c>
      <c r="T3971" s="14">
        <f t="shared" si="251"/>
        <v>42282.016388888893</v>
      </c>
    </row>
    <row r="3972" spans="1:20" ht="48" hidden="1" x14ac:dyDescent="0.2">
      <c r="A3972">
        <v>2386</v>
      </c>
      <c r="B3972" s="3" t="s">
        <v>2387</v>
      </c>
      <c r="C3972" s="3" t="s">
        <v>6496</v>
      </c>
      <c r="D3972" s="6">
        <v>30000</v>
      </c>
      <c r="E3972" s="8">
        <v>0</v>
      </c>
      <c r="F3972" t="s">
        <v>8219</v>
      </c>
      <c r="G3972" t="s">
        <v>8228</v>
      </c>
      <c r="H3972" t="s">
        <v>8250</v>
      </c>
      <c r="I3972">
        <v>1420920424</v>
      </c>
      <c r="J3972">
        <v>1415736424</v>
      </c>
      <c r="K3972" t="b">
        <v>0</v>
      </c>
      <c r="L3972">
        <v>0</v>
      </c>
      <c r="M3972" t="b">
        <v>0</v>
      </c>
      <c r="N3972" t="s">
        <v>8270</v>
      </c>
      <c r="O3972">
        <f t="shared" si="252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41954.838240740741</v>
      </c>
      <c r="T3972" s="14">
        <f t="shared" si="251"/>
        <v>42014.838240740741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52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52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52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52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52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52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52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52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52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52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52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52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52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52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52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52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52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52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52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52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48" hidden="1" x14ac:dyDescent="0.2">
      <c r="A3993">
        <v>2390</v>
      </c>
      <c r="B3993" s="3" t="s">
        <v>2391</v>
      </c>
      <c r="C3993" s="3" t="s">
        <v>6500</v>
      </c>
      <c r="D3993" s="6">
        <v>510000</v>
      </c>
      <c r="E3993" s="8">
        <v>0</v>
      </c>
      <c r="F3993" t="s">
        <v>8219</v>
      </c>
      <c r="G3993" t="s">
        <v>8225</v>
      </c>
      <c r="H3993" t="s">
        <v>8247</v>
      </c>
      <c r="I3993">
        <v>1420352264</v>
      </c>
      <c r="J3993">
        <v>1416896264</v>
      </c>
      <c r="K3993" t="b">
        <v>0</v>
      </c>
      <c r="L3993">
        <v>0</v>
      </c>
      <c r="M3993" t="b">
        <v>0</v>
      </c>
      <c r="N3993" t="s">
        <v>8270</v>
      </c>
      <c r="O3993">
        <f t="shared" si="252"/>
        <v>0</v>
      </c>
      <c r="P3993">
        <f t="shared" si="249"/>
        <v>0</v>
      </c>
      <c r="Q3993" s="10" t="s">
        <v>8308</v>
      </c>
      <c r="R3993" t="s">
        <v>8342</v>
      </c>
      <c r="S3993" s="14">
        <f t="shared" si="250"/>
        <v>41968.262314814812</v>
      </c>
      <c r="T3993" s="14">
        <f t="shared" si="251"/>
        <v>42008.262314814812</v>
      </c>
    </row>
    <row r="3994" spans="1:20" ht="48" hidden="1" x14ac:dyDescent="0.2">
      <c r="A3994">
        <v>2392</v>
      </c>
      <c r="B3994" s="3" t="s">
        <v>2393</v>
      </c>
      <c r="C3994" s="3" t="s">
        <v>6502</v>
      </c>
      <c r="D3994" s="6">
        <v>4200</v>
      </c>
      <c r="E3994" s="8">
        <v>0</v>
      </c>
      <c r="F3994" t="s">
        <v>8219</v>
      </c>
      <c r="G3994" t="s">
        <v>8223</v>
      </c>
      <c r="H3994" t="s">
        <v>8245</v>
      </c>
      <c r="I3994">
        <v>1446087223</v>
      </c>
      <c r="J3994">
        <v>1443495223</v>
      </c>
      <c r="K3994" t="b">
        <v>0</v>
      </c>
      <c r="L3994">
        <v>0</v>
      </c>
      <c r="M3994" t="b">
        <v>0</v>
      </c>
      <c r="N3994" t="s">
        <v>8270</v>
      </c>
      <c r="O3994">
        <f t="shared" si="252"/>
        <v>0</v>
      </c>
      <c r="P3994">
        <f t="shared" si="249"/>
        <v>0</v>
      </c>
      <c r="Q3994" s="10" t="s">
        <v>8308</v>
      </c>
      <c r="R3994" t="s">
        <v>8342</v>
      </c>
      <c r="S3994" s="14">
        <f t="shared" si="250"/>
        <v>42276.120636574073</v>
      </c>
      <c r="T3994" s="14">
        <f t="shared" si="251"/>
        <v>42306.120636574073</v>
      </c>
    </row>
    <row r="3995" spans="1:20" ht="48" hidden="1" x14ac:dyDescent="0.2">
      <c r="A3995">
        <v>2395</v>
      </c>
      <c r="B3995" s="3" t="s">
        <v>2396</v>
      </c>
      <c r="C3995" s="3" t="s">
        <v>6505</v>
      </c>
      <c r="D3995" s="6">
        <v>33000</v>
      </c>
      <c r="E3995" s="8">
        <v>0</v>
      </c>
      <c r="F3995" t="s">
        <v>8219</v>
      </c>
      <c r="G3995" t="s">
        <v>8223</v>
      </c>
      <c r="H3995" t="s">
        <v>8245</v>
      </c>
      <c r="I3995">
        <v>1484038620</v>
      </c>
      <c r="J3995">
        <v>1481597687</v>
      </c>
      <c r="K3995" t="b">
        <v>0</v>
      </c>
      <c r="L3995">
        <v>0</v>
      </c>
      <c r="M3995" t="b">
        <v>0</v>
      </c>
      <c r="N3995" t="s">
        <v>8270</v>
      </c>
      <c r="O3995">
        <f t="shared" si="252"/>
        <v>0</v>
      </c>
      <c r="P3995">
        <f t="shared" si="249"/>
        <v>0</v>
      </c>
      <c r="Q3995" s="10" t="s">
        <v>8308</v>
      </c>
      <c r="R3995" t="s">
        <v>8342</v>
      </c>
      <c r="S3995" s="14">
        <f t="shared" si="250"/>
        <v>42717.121377314819</v>
      </c>
      <c r="T3995" s="14">
        <f t="shared" si="251"/>
        <v>42745.372916666667</v>
      </c>
    </row>
    <row r="3996" spans="1:20" ht="48" hidden="1" x14ac:dyDescent="0.2">
      <c r="A3996">
        <v>2397</v>
      </c>
      <c r="B3996" s="3" t="s">
        <v>2398</v>
      </c>
      <c r="C3996" s="3" t="s">
        <v>6507</v>
      </c>
      <c r="D3996" s="6">
        <v>124000</v>
      </c>
      <c r="E3996" s="8">
        <v>0</v>
      </c>
      <c r="F3996" t="s">
        <v>8219</v>
      </c>
      <c r="G3996" t="s">
        <v>8223</v>
      </c>
      <c r="H3996" t="s">
        <v>8245</v>
      </c>
      <c r="I3996">
        <v>1420233256</v>
      </c>
      <c r="J3996">
        <v>1417641256</v>
      </c>
      <c r="K3996" t="b">
        <v>0</v>
      </c>
      <c r="L3996">
        <v>0</v>
      </c>
      <c r="M3996" t="b">
        <v>0</v>
      </c>
      <c r="N3996" t="s">
        <v>8270</v>
      </c>
      <c r="O3996">
        <f t="shared" si="252"/>
        <v>0</v>
      </c>
      <c r="P3996">
        <f t="shared" si="249"/>
        <v>0</v>
      </c>
      <c r="Q3996" s="10" t="s">
        <v>8308</v>
      </c>
      <c r="R3996" t="s">
        <v>8342</v>
      </c>
      <c r="S3996" s="14">
        <f t="shared" si="250"/>
        <v>41976.88490740741</v>
      </c>
      <c r="T3996" s="14">
        <f t="shared" si="251"/>
        <v>42006.88490740741</v>
      </c>
    </row>
    <row r="3997" spans="1:20" ht="48" hidden="1" x14ac:dyDescent="0.2">
      <c r="A3997">
        <v>2398</v>
      </c>
      <c r="B3997" s="3" t="s">
        <v>2399</v>
      </c>
      <c r="C3997" s="3" t="s">
        <v>6508</v>
      </c>
      <c r="D3997" s="6">
        <v>4000</v>
      </c>
      <c r="E3997" s="8">
        <v>0</v>
      </c>
      <c r="F3997" t="s">
        <v>8219</v>
      </c>
      <c r="G3997" t="s">
        <v>8223</v>
      </c>
      <c r="H3997" t="s">
        <v>8245</v>
      </c>
      <c r="I3997">
        <v>1435874384</v>
      </c>
      <c r="J3997">
        <v>1433282384</v>
      </c>
      <c r="K3997" t="b">
        <v>0</v>
      </c>
      <c r="L3997">
        <v>0</v>
      </c>
      <c r="M3997" t="b">
        <v>0</v>
      </c>
      <c r="N3997" t="s">
        <v>8270</v>
      </c>
      <c r="O3997">
        <f t="shared" si="252"/>
        <v>0</v>
      </c>
      <c r="P3997">
        <f t="shared" si="249"/>
        <v>0</v>
      </c>
      <c r="Q3997" s="10" t="s">
        <v>8308</v>
      </c>
      <c r="R3997" t="s">
        <v>8342</v>
      </c>
      <c r="S3997" s="14">
        <f t="shared" si="250"/>
        <v>42157.916481481487</v>
      </c>
      <c r="T3997" s="14">
        <f t="shared" si="251"/>
        <v>42187.916481481487</v>
      </c>
    </row>
    <row r="3998" spans="1:20" ht="48" hidden="1" x14ac:dyDescent="0.2">
      <c r="A3998">
        <v>2399</v>
      </c>
      <c r="B3998" s="3" t="s">
        <v>2400</v>
      </c>
      <c r="C3998" s="3" t="s">
        <v>6509</v>
      </c>
      <c r="D3998" s="6">
        <v>13000</v>
      </c>
      <c r="E3998" s="8">
        <v>0</v>
      </c>
      <c r="F3998" t="s">
        <v>8219</v>
      </c>
      <c r="G3998" t="s">
        <v>8234</v>
      </c>
      <c r="H3998" t="s">
        <v>8254</v>
      </c>
      <c r="I3998">
        <v>1418934506</v>
      </c>
      <c r="J3998">
        <v>1415910506</v>
      </c>
      <c r="K3998" t="b">
        <v>0</v>
      </c>
      <c r="L3998">
        <v>0</v>
      </c>
      <c r="M3998" t="b">
        <v>0</v>
      </c>
      <c r="N3998" t="s">
        <v>8270</v>
      </c>
      <c r="O3998">
        <f t="shared" si="252"/>
        <v>0</v>
      </c>
      <c r="P3998">
        <f t="shared" si="249"/>
        <v>0</v>
      </c>
      <c r="Q3998" s="10" t="s">
        <v>8308</v>
      </c>
      <c r="R3998" t="s">
        <v>8342</v>
      </c>
      <c r="S3998" s="14">
        <f t="shared" si="250"/>
        <v>41956.853078703702</v>
      </c>
      <c r="T3998" s="14">
        <f t="shared" si="251"/>
        <v>41991.853078703702</v>
      </c>
    </row>
    <row r="3999" spans="1:20" ht="48" hidden="1" x14ac:dyDescent="0.2">
      <c r="A3999">
        <v>2400</v>
      </c>
      <c r="B3999" s="3" t="s">
        <v>2401</v>
      </c>
      <c r="C3999" s="3" t="s">
        <v>6510</v>
      </c>
      <c r="D3999" s="6">
        <v>50000</v>
      </c>
      <c r="E3999" s="8">
        <v>0</v>
      </c>
      <c r="F3999" t="s">
        <v>8219</v>
      </c>
      <c r="G3999" t="s">
        <v>8225</v>
      </c>
      <c r="H3999" t="s">
        <v>8247</v>
      </c>
      <c r="I3999">
        <v>1460615164</v>
      </c>
      <c r="J3999">
        <v>1458023164</v>
      </c>
      <c r="K3999" t="b">
        <v>0</v>
      </c>
      <c r="L3999">
        <v>0</v>
      </c>
      <c r="M3999" t="b">
        <v>0</v>
      </c>
      <c r="N3999" t="s">
        <v>8270</v>
      </c>
      <c r="O3999">
        <f t="shared" si="252"/>
        <v>0</v>
      </c>
      <c r="P3999">
        <f t="shared" si="249"/>
        <v>0</v>
      </c>
      <c r="Q3999" s="10" t="s">
        <v>8308</v>
      </c>
      <c r="R3999" t="s">
        <v>8342</v>
      </c>
      <c r="S3999" s="14">
        <f t="shared" si="250"/>
        <v>42444.268101851849</v>
      </c>
      <c r="T3999" s="14">
        <f t="shared" si="251"/>
        <v>42474.268101851849</v>
      </c>
    </row>
    <row r="4000" spans="1:20" ht="48" hidden="1" x14ac:dyDescent="0.2">
      <c r="A4000">
        <v>1241</v>
      </c>
      <c r="B4000" s="3" t="s">
        <v>1242</v>
      </c>
      <c r="C4000" s="3" t="s">
        <v>5351</v>
      </c>
      <c r="D4000" s="6">
        <v>5000</v>
      </c>
      <c r="E4000" s="8">
        <v>2537</v>
      </c>
      <c r="F4000" t="s">
        <v>8219</v>
      </c>
      <c r="G4000" t="s">
        <v>8223</v>
      </c>
      <c r="H4000" t="s">
        <v>8245</v>
      </c>
      <c r="I4000">
        <v>1414994340</v>
      </c>
      <c r="J4000">
        <v>1413057980</v>
      </c>
      <c r="K4000" t="b">
        <v>0</v>
      </c>
      <c r="L4000">
        <v>34</v>
      </c>
      <c r="M4000" t="b">
        <v>0</v>
      </c>
      <c r="N4000" t="s">
        <v>8284</v>
      </c>
      <c r="O4000">
        <f t="shared" si="252"/>
        <v>51</v>
      </c>
      <c r="P4000">
        <f t="shared" si="249"/>
        <v>74.62</v>
      </c>
      <c r="Q4000" s="10" t="s">
        <v>8327</v>
      </c>
      <c r="R4000" t="s">
        <v>8354</v>
      </c>
      <c r="S4000" s="14">
        <f t="shared" si="250"/>
        <v>41923.837731481479</v>
      </c>
      <c r="T4000" s="14">
        <f t="shared" si="251"/>
        <v>41946.249305555553</v>
      </c>
    </row>
    <row r="4001" spans="1:20" ht="48" hidden="1" x14ac:dyDescent="0.2">
      <c r="A4001">
        <v>1226</v>
      </c>
      <c r="B4001" s="3" t="s">
        <v>1227</v>
      </c>
      <c r="C4001" s="3" t="s">
        <v>5336</v>
      </c>
      <c r="D4001" s="6">
        <v>50000</v>
      </c>
      <c r="E4001" s="8">
        <v>1937</v>
      </c>
      <c r="F4001" t="s">
        <v>8219</v>
      </c>
      <c r="G4001" t="s">
        <v>8223</v>
      </c>
      <c r="H4001" t="s">
        <v>8245</v>
      </c>
      <c r="I4001">
        <v>1398042000</v>
      </c>
      <c r="J4001">
        <v>1395089981</v>
      </c>
      <c r="K4001" t="b">
        <v>0</v>
      </c>
      <c r="L4001">
        <v>40</v>
      </c>
      <c r="M4001" t="b">
        <v>0</v>
      </c>
      <c r="N4001" t="s">
        <v>8284</v>
      </c>
      <c r="O4001">
        <f t="shared" si="252"/>
        <v>4</v>
      </c>
      <c r="P4001">
        <f t="shared" si="249"/>
        <v>48.43</v>
      </c>
      <c r="Q4001" s="10" t="s">
        <v>8327</v>
      </c>
      <c r="R4001" t="s">
        <v>8354</v>
      </c>
      <c r="S4001" s="14">
        <f t="shared" si="250"/>
        <v>41715.874780092592</v>
      </c>
      <c r="T4001" s="14">
        <f t="shared" si="251"/>
        <v>41750.041666666664</v>
      </c>
    </row>
    <row r="4002" spans="1:20" ht="48" hidden="1" x14ac:dyDescent="0.2">
      <c r="A4002">
        <v>1243</v>
      </c>
      <c r="B4002" s="3" t="s">
        <v>1244</v>
      </c>
      <c r="C4002" s="3" t="s">
        <v>5353</v>
      </c>
      <c r="D4002" s="6">
        <v>12000</v>
      </c>
      <c r="E4002" s="8">
        <v>1691</v>
      </c>
      <c r="F4002" t="s">
        <v>8219</v>
      </c>
      <c r="G4002" t="s">
        <v>8223</v>
      </c>
      <c r="H4002" t="s">
        <v>8245</v>
      </c>
      <c r="I4002">
        <v>1310158800</v>
      </c>
      <c r="J4002">
        <v>1304888771</v>
      </c>
      <c r="K4002" t="b">
        <v>0</v>
      </c>
      <c r="L4002">
        <v>38</v>
      </c>
      <c r="M4002" t="b">
        <v>0</v>
      </c>
      <c r="N4002" t="s">
        <v>8284</v>
      </c>
      <c r="O4002">
        <f t="shared" si="252"/>
        <v>14</v>
      </c>
      <c r="P4002">
        <f t="shared" si="249"/>
        <v>44.5</v>
      </c>
      <c r="Q4002" s="10" t="s">
        <v>8327</v>
      </c>
      <c r="R4002" t="s">
        <v>8354</v>
      </c>
      <c r="S4002" s="14">
        <f t="shared" si="250"/>
        <v>40671.879293981481</v>
      </c>
      <c r="T4002" s="14">
        <f t="shared" si="251"/>
        <v>40732.875</v>
      </c>
    </row>
    <row r="4003" spans="1:20" ht="32" hidden="1" x14ac:dyDescent="0.2">
      <c r="A4003">
        <v>1228</v>
      </c>
      <c r="B4003" s="3" t="s">
        <v>1229</v>
      </c>
      <c r="C4003" s="3" t="s">
        <v>5338</v>
      </c>
      <c r="D4003" s="6">
        <v>5000</v>
      </c>
      <c r="E4003" s="8">
        <v>1465</v>
      </c>
      <c r="F4003" t="s">
        <v>8219</v>
      </c>
      <c r="G4003" t="s">
        <v>8223</v>
      </c>
      <c r="H4003" t="s">
        <v>8245</v>
      </c>
      <c r="I4003">
        <v>1317231008</v>
      </c>
      <c r="J4003">
        <v>1312047008</v>
      </c>
      <c r="K4003" t="b">
        <v>0</v>
      </c>
      <c r="L4003">
        <v>24</v>
      </c>
      <c r="M4003" t="b">
        <v>0</v>
      </c>
      <c r="N4003" t="s">
        <v>8284</v>
      </c>
      <c r="O4003">
        <f t="shared" si="252"/>
        <v>29</v>
      </c>
      <c r="P4003">
        <f t="shared" si="249"/>
        <v>61.04</v>
      </c>
      <c r="Q4003" s="10" t="s">
        <v>8327</v>
      </c>
      <c r="R4003" t="s">
        <v>8354</v>
      </c>
      <c r="S4003" s="14">
        <f t="shared" si="250"/>
        <v>40754.729259259257</v>
      </c>
      <c r="T4003" s="14">
        <f t="shared" si="251"/>
        <v>40814.729259259257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52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52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52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52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52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52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52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52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52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52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52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52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52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52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52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52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64" x14ac:dyDescent="0.2">
      <c r="A4020">
        <v>3138</v>
      </c>
      <c r="B4020" s="3" t="s">
        <v>3138</v>
      </c>
      <c r="C4020" s="3" t="s">
        <v>7248</v>
      </c>
      <c r="D4020" s="6">
        <v>200</v>
      </c>
      <c r="E4020" s="8">
        <v>0</v>
      </c>
      <c r="F4020" t="s">
        <v>8221</v>
      </c>
      <c r="G4020" t="s">
        <v>8224</v>
      </c>
      <c r="H4020" t="s">
        <v>8246</v>
      </c>
      <c r="I4020">
        <v>1491233407</v>
      </c>
      <c r="J4020">
        <v>1489591807</v>
      </c>
      <c r="K4020" t="b">
        <v>0</v>
      </c>
      <c r="L4020">
        <v>0</v>
      </c>
      <c r="M4020" t="b">
        <v>0</v>
      </c>
      <c r="N4020" t="s">
        <v>8269</v>
      </c>
      <c r="O4020">
        <f t="shared" si="252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42809.645914351851</v>
      </c>
      <c r="T4020" s="14">
        <f t="shared" si="251"/>
        <v>42828.645914351851</v>
      </c>
    </row>
    <row r="4021" spans="1:20" ht="64" x14ac:dyDescent="0.2">
      <c r="A4021">
        <v>3143</v>
      </c>
      <c r="B4021" s="3" t="s">
        <v>3143</v>
      </c>
      <c r="C4021" s="3" t="s">
        <v>7253</v>
      </c>
      <c r="D4021" s="6">
        <v>700</v>
      </c>
      <c r="E4021" s="8">
        <v>0</v>
      </c>
      <c r="F4021" t="s">
        <v>8221</v>
      </c>
      <c r="G4021" t="s">
        <v>8224</v>
      </c>
      <c r="H4021" t="s">
        <v>8246</v>
      </c>
      <c r="I4021">
        <v>1491726956</v>
      </c>
      <c r="J4021">
        <v>1489480556</v>
      </c>
      <c r="K4021" t="b">
        <v>0</v>
      </c>
      <c r="L4021">
        <v>0</v>
      </c>
      <c r="M4021" t="b">
        <v>0</v>
      </c>
      <c r="N4021" t="s">
        <v>8269</v>
      </c>
      <c r="O4021">
        <f t="shared" si="252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42808.358287037037</v>
      </c>
      <c r="T4021" s="14">
        <f t="shared" si="251"/>
        <v>42834.358287037037</v>
      </c>
    </row>
    <row r="4022" spans="1:20" ht="32" x14ac:dyDescent="0.2">
      <c r="A4022">
        <v>3145</v>
      </c>
      <c r="B4022" s="3" t="s">
        <v>3145</v>
      </c>
      <c r="C4022" s="3" t="s">
        <v>7255</v>
      </c>
      <c r="D4022" s="6">
        <v>25000</v>
      </c>
      <c r="E4022" s="8">
        <v>0</v>
      </c>
      <c r="F4022" t="s">
        <v>8221</v>
      </c>
      <c r="G4022" t="s">
        <v>8223</v>
      </c>
      <c r="H4022" t="s">
        <v>8245</v>
      </c>
      <c r="I4022">
        <v>1490659134</v>
      </c>
      <c r="J4022">
        <v>1485478734</v>
      </c>
      <c r="K4022" t="b">
        <v>0</v>
      </c>
      <c r="L4022">
        <v>0</v>
      </c>
      <c r="M4022" t="b">
        <v>0</v>
      </c>
      <c r="N4022" t="s">
        <v>8269</v>
      </c>
      <c r="O4022">
        <f t="shared" si="252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42762.040902777779</v>
      </c>
      <c r="T4022" s="14">
        <f t="shared" si="251"/>
        <v>42821.999236111107</v>
      </c>
    </row>
    <row r="4023" spans="1:20" ht="48" x14ac:dyDescent="0.2">
      <c r="A4023">
        <v>2842</v>
      </c>
      <c r="B4023" s="3" t="s">
        <v>2842</v>
      </c>
      <c r="C4023" s="3" t="s">
        <v>6952</v>
      </c>
      <c r="D4023" s="6">
        <v>1500</v>
      </c>
      <c r="E4023" s="8">
        <v>0</v>
      </c>
      <c r="F4023" t="s">
        <v>8220</v>
      </c>
      <c r="G4023" t="s">
        <v>8224</v>
      </c>
      <c r="H4023" t="s">
        <v>8246</v>
      </c>
      <c r="I4023">
        <v>1403348400</v>
      </c>
      <c r="J4023">
        <v>1401058295</v>
      </c>
      <c r="K4023" t="b">
        <v>0</v>
      </c>
      <c r="L4023">
        <v>0</v>
      </c>
      <c r="M4023" t="b">
        <v>0</v>
      </c>
      <c r="N4023" t="s">
        <v>8269</v>
      </c>
      <c r="O4023">
        <f t="shared" si="252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41784.952488425923</v>
      </c>
      <c r="T4023" s="14">
        <f t="shared" si="251"/>
        <v>41811.458333333336</v>
      </c>
    </row>
    <row r="4024" spans="1:20" ht="48" x14ac:dyDescent="0.2">
      <c r="A4024">
        <v>2843</v>
      </c>
      <c r="B4024" s="3" t="s">
        <v>2843</v>
      </c>
      <c r="C4024" s="3" t="s">
        <v>6953</v>
      </c>
      <c r="D4024" s="6">
        <v>1200</v>
      </c>
      <c r="E4024" s="8">
        <v>0</v>
      </c>
      <c r="F4024" t="s">
        <v>8220</v>
      </c>
      <c r="G4024" t="s">
        <v>8223</v>
      </c>
      <c r="H4024" t="s">
        <v>8245</v>
      </c>
      <c r="I4024">
        <v>1465790400</v>
      </c>
      <c r="J4024">
        <v>1462210950</v>
      </c>
      <c r="K4024" t="b">
        <v>0</v>
      </c>
      <c r="L4024">
        <v>0</v>
      </c>
      <c r="M4024" t="b">
        <v>0</v>
      </c>
      <c r="N4024" t="s">
        <v>8269</v>
      </c>
      <c r="O4024">
        <f t="shared" si="252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42492.737847222219</v>
      </c>
      <c r="T4024" s="14">
        <f t="shared" si="251"/>
        <v>42534.166666666672</v>
      </c>
    </row>
    <row r="4025" spans="1:20" ht="48" x14ac:dyDescent="0.2">
      <c r="A4025">
        <v>2846</v>
      </c>
      <c r="B4025" s="3" t="s">
        <v>2846</v>
      </c>
      <c r="C4025" s="3" t="s">
        <v>6956</v>
      </c>
      <c r="D4025" s="6">
        <v>8000</v>
      </c>
      <c r="E4025" s="8">
        <v>0</v>
      </c>
      <c r="F4025" t="s">
        <v>8220</v>
      </c>
      <c r="G4025" t="s">
        <v>8223</v>
      </c>
      <c r="H4025" t="s">
        <v>8245</v>
      </c>
      <c r="I4025">
        <v>1432917394</v>
      </c>
      <c r="J4025">
        <v>1429029394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42108.692060185189</v>
      </c>
      <c r="T4025" s="14">
        <f t="shared" si="251"/>
        <v>42153.692060185189</v>
      </c>
    </row>
    <row r="4026" spans="1:20" ht="48" x14ac:dyDescent="0.2">
      <c r="A4026">
        <v>2847</v>
      </c>
      <c r="B4026" s="3" t="s">
        <v>2847</v>
      </c>
      <c r="C4026" s="3" t="s">
        <v>6957</v>
      </c>
      <c r="D4026" s="6">
        <v>2000</v>
      </c>
      <c r="E4026" s="8">
        <v>0</v>
      </c>
      <c r="F4026" t="s">
        <v>8220</v>
      </c>
      <c r="G4026" t="s">
        <v>8223</v>
      </c>
      <c r="H4026" t="s">
        <v>8245</v>
      </c>
      <c r="I4026">
        <v>1464031265</v>
      </c>
      <c r="J4026">
        <v>1458847265</v>
      </c>
      <c r="K4026" t="b">
        <v>0</v>
      </c>
      <c r="L4026">
        <v>0</v>
      </c>
      <c r="M4026" t="b">
        <v>0</v>
      </c>
      <c r="N4026" t="s">
        <v>8269</v>
      </c>
      <c r="O4026">
        <f t="shared" si="252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42453.806307870371</v>
      </c>
      <c r="T4026" s="14">
        <f t="shared" si="251"/>
        <v>42513.806307870371</v>
      </c>
    </row>
    <row r="4027" spans="1:20" ht="48" x14ac:dyDescent="0.2">
      <c r="A4027">
        <v>2851</v>
      </c>
      <c r="B4027" s="3" t="s">
        <v>2851</v>
      </c>
      <c r="C4027" s="3" t="s">
        <v>6961</v>
      </c>
      <c r="D4027" s="6">
        <v>4500</v>
      </c>
      <c r="E4027" s="8">
        <v>0</v>
      </c>
      <c r="F4027" t="s">
        <v>8220</v>
      </c>
      <c r="G4027" t="s">
        <v>8240</v>
      </c>
      <c r="H4027" t="s">
        <v>8248</v>
      </c>
      <c r="I4027">
        <v>1454109420</v>
      </c>
      <c r="J4027">
        <v>1453334629</v>
      </c>
      <c r="K4027" t="b">
        <v>0</v>
      </c>
      <c r="L4027">
        <v>0</v>
      </c>
      <c r="M4027" t="b">
        <v>0</v>
      </c>
      <c r="N4027" t="s">
        <v>8269</v>
      </c>
      <c r="O4027">
        <f t="shared" si="252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42390.002650462964</v>
      </c>
      <c r="T4027" s="14">
        <f t="shared" si="251"/>
        <v>42398.970138888893</v>
      </c>
    </row>
    <row r="4028" spans="1:20" ht="48" x14ac:dyDescent="0.2">
      <c r="A4028">
        <v>2853</v>
      </c>
      <c r="B4028" s="3" t="s">
        <v>2853</v>
      </c>
      <c r="C4028" s="3" t="s">
        <v>6963</v>
      </c>
      <c r="D4028" s="6">
        <v>9500</v>
      </c>
      <c r="E4028" s="8">
        <v>0</v>
      </c>
      <c r="F4028" t="s">
        <v>8220</v>
      </c>
      <c r="G4028" t="s">
        <v>8228</v>
      </c>
      <c r="H4028" t="s">
        <v>8250</v>
      </c>
      <c r="I4028">
        <v>1410669297</v>
      </c>
      <c r="J4028">
        <v>1405485297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41836.190937499996</v>
      </c>
      <c r="T4028" s="14">
        <f t="shared" si="251"/>
        <v>41896.190937499996</v>
      </c>
    </row>
    <row r="4029" spans="1:20" ht="48" x14ac:dyDescent="0.2">
      <c r="A4029">
        <v>2858</v>
      </c>
      <c r="B4029" s="3" t="s">
        <v>2858</v>
      </c>
      <c r="C4029" s="3" t="s">
        <v>6968</v>
      </c>
      <c r="D4029" s="6">
        <v>1000</v>
      </c>
      <c r="E4029" s="8">
        <v>0</v>
      </c>
      <c r="F4029" t="s">
        <v>8220</v>
      </c>
      <c r="G4029" t="s">
        <v>8232</v>
      </c>
      <c r="H4029" t="s">
        <v>8248</v>
      </c>
      <c r="I4029">
        <v>1417778880</v>
      </c>
      <c r="J4029">
        <v>1415711095</v>
      </c>
      <c r="K4029" t="b">
        <v>0</v>
      </c>
      <c r="L4029">
        <v>0</v>
      </c>
      <c r="M4029" t="b">
        <v>0</v>
      </c>
      <c r="N4029" t="s">
        <v>8269</v>
      </c>
      <c r="O4029">
        <f t="shared" si="252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41954.545081018514</v>
      </c>
      <c r="T4029" s="14">
        <f t="shared" si="251"/>
        <v>41978.477777777778</v>
      </c>
    </row>
    <row r="4030" spans="1:20" ht="48" x14ac:dyDescent="0.2">
      <c r="A4030">
        <v>2865</v>
      </c>
      <c r="B4030" s="3" t="s">
        <v>2865</v>
      </c>
      <c r="C4030" s="3" t="s">
        <v>6975</v>
      </c>
      <c r="D4030" s="6">
        <v>2888</v>
      </c>
      <c r="E4030" s="8">
        <v>0</v>
      </c>
      <c r="F4030" t="s">
        <v>8220</v>
      </c>
      <c r="G4030" t="s">
        <v>8223</v>
      </c>
      <c r="H4030" t="s">
        <v>8245</v>
      </c>
      <c r="I4030">
        <v>1420512259</v>
      </c>
      <c r="J4030">
        <v>1415328259</v>
      </c>
      <c r="K4030" t="b">
        <v>0</v>
      </c>
      <c r="L4030">
        <v>0</v>
      </c>
      <c r="M4030" t="b">
        <v>0</v>
      </c>
      <c r="N4030" t="s">
        <v>8269</v>
      </c>
      <c r="O4030">
        <f t="shared" si="252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41950.114108796297</v>
      </c>
      <c r="T4030" s="14">
        <f t="shared" si="251"/>
        <v>42010.114108796297</v>
      </c>
    </row>
    <row r="4031" spans="1:20" ht="32" x14ac:dyDescent="0.2">
      <c r="A4031">
        <v>2872</v>
      </c>
      <c r="B4031" s="3" t="s">
        <v>2872</v>
      </c>
      <c r="C4031" s="3" t="s">
        <v>6982</v>
      </c>
      <c r="D4031" s="6">
        <v>3000</v>
      </c>
      <c r="E4031" s="8">
        <v>0</v>
      </c>
      <c r="F4031" t="s">
        <v>8220</v>
      </c>
      <c r="G4031" t="s">
        <v>8223</v>
      </c>
      <c r="H4031" t="s">
        <v>8245</v>
      </c>
      <c r="I4031">
        <v>1434768438</v>
      </c>
      <c r="J4031">
        <v>1429584438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42115.11618055556</v>
      </c>
      <c r="T4031" s="14">
        <f t="shared" si="251"/>
        <v>42175.11618055556</v>
      </c>
    </row>
    <row r="4032" spans="1:20" ht="48" x14ac:dyDescent="0.2">
      <c r="A4032">
        <v>2876</v>
      </c>
      <c r="B4032" s="3" t="s">
        <v>2876</v>
      </c>
      <c r="C4032" s="3" t="s">
        <v>6986</v>
      </c>
      <c r="D4032" s="6">
        <v>150000</v>
      </c>
      <c r="E4032" s="8">
        <v>0</v>
      </c>
      <c r="F4032" t="s">
        <v>8220</v>
      </c>
      <c r="G4032" t="s">
        <v>8223</v>
      </c>
      <c r="H4032" t="s">
        <v>8245</v>
      </c>
      <c r="I4032">
        <v>1437069079</v>
      </c>
      <c r="J4032">
        <v>1434477079</v>
      </c>
      <c r="K4032" t="b">
        <v>0</v>
      </c>
      <c r="L4032">
        <v>0</v>
      </c>
      <c r="M4032" t="b">
        <v>0</v>
      </c>
      <c r="N4032" t="s">
        <v>8269</v>
      </c>
      <c r="O4032">
        <f t="shared" si="252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42171.743969907402</v>
      </c>
      <c r="T4032" s="14">
        <f t="shared" si="251"/>
        <v>42201.743969907402</v>
      </c>
    </row>
    <row r="4033" spans="1:20" ht="48" x14ac:dyDescent="0.2">
      <c r="A4033">
        <v>2881</v>
      </c>
      <c r="B4033" s="3" t="s">
        <v>2881</v>
      </c>
      <c r="C4033" s="3" t="s">
        <v>6991</v>
      </c>
      <c r="D4033" s="6">
        <v>5500</v>
      </c>
      <c r="E4033" s="8">
        <v>0</v>
      </c>
      <c r="F4033" t="s">
        <v>8220</v>
      </c>
      <c r="G4033" t="s">
        <v>8223</v>
      </c>
      <c r="H4033" t="s">
        <v>8245</v>
      </c>
      <c r="I4033">
        <v>1417620036</v>
      </c>
      <c r="J4033">
        <v>1412432436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41916.597638888888</v>
      </c>
      <c r="T4033" s="14">
        <f t="shared" si="251"/>
        <v>41976.639305555553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52"/>
        <v>0</v>
      </c>
      <c r="P4034">
        <f t="shared" ref="P4034:P4097" si="253">IFERROR(ROUND(E4034/L4034,2), 0)</f>
        <v>0</v>
      </c>
      <c r="Q4034" s="10" t="s">
        <v>8323</v>
      </c>
      <c r="R4034" t="s">
        <v>8324</v>
      </c>
      <c r="S4034" s="14">
        <f t="shared" ref="S4034:S4097" si="254">(((J4034/60)/60)/24)+DATE(1970,1,1)</f>
        <v>42077.129398148143</v>
      </c>
      <c r="T4034" s="14">
        <f t="shared" ref="T4034:T4097" si="255">(((I4034/60)/60)/24)+DATE(1970,1,1)</f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6">ROUND(E4035/D4035*100,0)</f>
        <v>0</v>
      </c>
      <c r="P4035">
        <f t="shared" si="253"/>
        <v>0</v>
      </c>
      <c r="Q4035" s="10" t="s">
        <v>8323</v>
      </c>
      <c r="R4035" t="s">
        <v>8324</v>
      </c>
      <c r="S4035" s="14">
        <f t="shared" si="254"/>
        <v>42118.139583333337</v>
      </c>
      <c r="T4035" s="14">
        <f t="shared" si="255"/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6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32" hidden="1" x14ac:dyDescent="0.2">
      <c r="A4037">
        <v>1224</v>
      </c>
      <c r="B4037" s="3" t="s">
        <v>1225</v>
      </c>
      <c r="C4037" s="3" t="s">
        <v>5334</v>
      </c>
      <c r="D4037" s="6">
        <v>15000</v>
      </c>
      <c r="E4037" s="8">
        <v>1060</v>
      </c>
      <c r="F4037" t="s">
        <v>8219</v>
      </c>
      <c r="G4037" t="s">
        <v>8223</v>
      </c>
      <c r="H4037" t="s">
        <v>8245</v>
      </c>
      <c r="I4037">
        <v>1402060302</v>
      </c>
      <c r="J4037">
        <v>1396876302</v>
      </c>
      <c r="K4037" t="b">
        <v>0</v>
      </c>
      <c r="L4037">
        <v>18</v>
      </c>
      <c r="M4037" t="b">
        <v>0</v>
      </c>
      <c r="N4037" t="s">
        <v>8284</v>
      </c>
      <c r="O4037">
        <f t="shared" si="256"/>
        <v>7</v>
      </c>
      <c r="P4037">
        <f t="shared" si="253"/>
        <v>58.89</v>
      </c>
      <c r="Q4037" s="10" t="s">
        <v>8327</v>
      </c>
      <c r="R4037" t="s">
        <v>8354</v>
      </c>
      <c r="S4037" s="14">
        <f t="shared" si="254"/>
        <v>41736.549791666665</v>
      </c>
      <c r="T4037" s="14">
        <f t="shared" si="255"/>
        <v>41796.549791666665</v>
      </c>
    </row>
    <row r="4038" spans="1:20" ht="32" hidden="1" x14ac:dyDescent="0.2">
      <c r="A4038">
        <v>1240</v>
      </c>
      <c r="B4038" s="3" t="s">
        <v>1241</v>
      </c>
      <c r="C4038" s="3" t="s">
        <v>5350</v>
      </c>
      <c r="D4038" s="6">
        <v>8000</v>
      </c>
      <c r="E4038" s="8">
        <v>241</v>
      </c>
      <c r="F4038" t="s">
        <v>8219</v>
      </c>
      <c r="G4038" t="s">
        <v>8223</v>
      </c>
      <c r="H4038" t="s">
        <v>8245</v>
      </c>
      <c r="I4038">
        <v>1373665860</v>
      </c>
      <c r="J4038">
        <v>1368579457</v>
      </c>
      <c r="K4038" t="b">
        <v>0</v>
      </c>
      <c r="L4038">
        <v>8</v>
      </c>
      <c r="M4038" t="b">
        <v>0</v>
      </c>
      <c r="N4038" t="s">
        <v>8284</v>
      </c>
      <c r="O4038">
        <f t="shared" si="256"/>
        <v>3</v>
      </c>
      <c r="P4038">
        <f t="shared" si="253"/>
        <v>30.13</v>
      </c>
      <c r="Q4038" s="10" t="s">
        <v>8327</v>
      </c>
      <c r="R4038" t="s">
        <v>8354</v>
      </c>
      <c r="S4038" s="14">
        <f t="shared" si="254"/>
        <v>41409.040011574078</v>
      </c>
      <c r="T4038" s="14">
        <f t="shared" si="255"/>
        <v>41467.910416666666</v>
      </c>
    </row>
    <row r="4039" spans="1:20" ht="48" hidden="1" x14ac:dyDescent="0.2">
      <c r="A4039">
        <v>1235</v>
      </c>
      <c r="B4039" s="3" t="s">
        <v>1236</v>
      </c>
      <c r="C4039" s="3" t="s">
        <v>5345</v>
      </c>
      <c r="D4039" s="6">
        <v>7534</v>
      </c>
      <c r="E4039" s="8">
        <v>210</v>
      </c>
      <c r="F4039" t="s">
        <v>8219</v>
      </c>
      <c r="G4039" t="s">
        <v>8223</v>
      </c>
      <c r="H4039" t="s">
        <v>8245</v>
      </c>
      <c r="I4039">
        <v>1387077299</v>
      </c>
      <c r="J4039">
        <v>1383621299</v>
      </c>
      <c r="K4039" t="b">
        <v>0</v>
      </c>
      <c r="L4039">
        <v>6</v>
      </c>
      <c r="M4039" t="b">
        <v>0</v>
      </c>
      <c r="N4039" t="s">
        <v>8284</v>
      </c>
      <c r="O4039">
        <f t="shared" si="256"/>
        <v>3</v>
      </c>
      <c r="P4039">
        <f t="shared" si="253"/>
        <v>35</v>
      </c>
      <c r="Q4039" s="10" t="s">
        <v>8327</v>
      </c>
      <c r="R4039" t="s">
        <v>8354</v>
      </c>
      <c r="S4039" s="14">
        <f t="shared" si="254"/>
        <v>41583.135405092595</v>
      </c>
      <c r="T4039" s="14">
        <f t="shared" si="255"/>
        <v>41623.135405092595</v>
      </c>
    </row>
    <row r="4040" spans="1:20" ht="48" hidden="1" x14ac:dyDescent="0.2">
      <c r="A4040">
        <v>1238</v>
      </c>
      <c r="B4040" s="3" t="s">
        <v>1239</v>
      </c>
      <c r="C4040" s="3" t="s">
        <v>5348</v>
      </c>
      <c r="D4040" s="6">
        <v>1000</v>
      </c>
      <c r="E4040" s="8">
        <v>178</v>
      </c>
      <c r="F4040" t="s">
        <v>8219</v>
      </c>
      <c r="G4040" t="s">
        <v>8223</v>
      </c>
      <c r="H4040" t="s">
        <v>8245</v>
      </c>
      <c r="I4040">
        <v>1312641536</v>
      </c>
      <c r="J4040">
        <v>1310049536</v>
      </c>
      <c r="K4040" t="b">
        <v>0</v>
      </c>
      <c r="L4040">
        <v>3</v>
      </c>
      <c r="M4040" t="b">
        <v>0</v>
      </c>
      <c r="N4040" t="s">
        <v>8284</v>
      </c>
      <c r="O4040">
        <f t="shared" si="256"/>
        <v>18</v>
      </c>
      <c r="P4040">
        <f t="shared" si="253"/>
        <v>59.33</v>
      </c>
      <c r="Q4040" s="10" t="s">
        <v>8327</v>
      </c>
      <c r="R4040" t="s">
        <v>8354</v>
      </c>
      <c r="S4040" s="14">
        <f t="shared" si="254"/>
        <v>40731.61037037037</v>
      </c>
      <c r="T4040" s="14">
        <f t="shared" si="255"/>
        <v>40761.61037037037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6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6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6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6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6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6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t="48" hidden="1" x14ac:dyDescent="0.2">
      <c r="A4047">
        <v>1225</v>
      </c>
      <c r="B4047" s="3" t="s">
        <v>1226</v>
      </c>
      <c r="C4047" s="3" t="s">
        <v>5335</v>
      </c>
      <c r="D4047" s="6">
        <v>3000</v>
      </c>
      <c r="E4047" s="8">
        <v>132</v>
      </c>
      <c r="F4047" t="s">
        <v>8219</v>
      </c>
      <c r="G4047" t="s">
        <v>8223</v>
      </c>
      <c r="H4047" t="s">
        <v>8245</v>
      </c>
      <c r="I4047">
        <v>1382478278</v>
      </c>
      <c r="J4047">
        <v>1377294278</v>
      </c>
      <c r="K4047" t="b">
        <v>0</v>
      </c>
      <c r="L4047">
        <v>3</v>
      </c>
      <c r="M4047" t="b">
        <v>0</v>
      </c>
      <c r="N4047" t="s">
        <v>8284</v>
      </c>
      <c r="O4047">
        <f t="shared" si="256"/>
        <v>4</v>
      </c>
      <c r="P4047">
        <f t="shared" si="253"/>
        <v>44</v>
      </c>
      <c r="Q4047" s="10" t="s">
        <v>8327</v>
      </c>
      <c r="R4047" t="s">
        <v>8354</v>
      </c>
      <c r="S4047" s="14">
        <f t="shared" si="254"/>
        <v>41509.905995370369</v>
      </c>
      <c r="T4047" s="14">
        <f t="shared" si="255"/>
        <v>41569.905995370369</v>
      </c>
    </row>
    <row r="4048" spans="1:20" ht="48" hidden="1" x14ac:dyDescent="0.2">
      <c r="A4048">
        <v>1233</v>
      </c>
      <c r="B4048" s="3" t="s">
        <v>1234</v>
      </c>
      <c r="C4048" s="3" t="s">
        <v>5343</v>
      </c>
      <c r="D4048" s="6">
        <v>1000</v>
      </c>
      <c r="E4048" s="8">
        <v>116</v>
      </c>
      <c r="F4048" t="s">
        <v>8219</v>
      </c>
      <c r="G4048" t="s">
        <v>8223</v>
      </c>
      <c r="H4048" t="s">
        <v>8245</v>
      </c>
      <c r="I4048">
        <v>1329864374</v>
      </c>
      <c r="J4048">
        <v>1328049974</v>
      </c>
      <c r="K4048" t="b">
        <v>0</v>
      </c>
      <c r="L4048">
        <v>6</v>
      </c>
      <c r="M4048" t="b">
        <v>0</v>
      </c>
      <c r="N4048" t="s">
        <v>8284</v>
      </c>
      <c r="O4048">
        <f t="shared" si="256"/>
        <v>12</v>
      </c>
      <c r="P4048">
        <f t="shared" si="253"/>
        <v>19.329999999999998</v>
      </c>
      <c r="Q4048" s="10" t="s">
        <v>8327</v>
      </c>
      <c r="R4048" t="s">
        <v>8354</v>
      </c>
      <c r="S4048" s="14">
        <f t="shared" si="254"/>
        <v>40939.948773148149</v>
      </c>
      <c r="T4048" s="14">
        <f t="shared" si="255"/>
        <v>40960.948773148149</v>
      </c>
    </row>
    <row r="4049" spans="1:20" ht="48" x14ac:dyDescent="0.2">
      <c r="A4049">
        <v>2888</v>
      </c>
      <c r="B4049" s="3" t="s">
        <v>2888</v>
      </c>
      <c r="C4049" s="3" t="s">
        <v>6998</v>
      </c>
      <c r="D4049" s="6">
        <v>30000</v>
      </c>
      <c r="E4049" s="8">
        <v>0</v>
      </c>
      <c r="F4049" t="s">
        <v>8220</v>
      </c>
      <c r="G4049" t="s">
        <v>8223</v>
      </c>
      <c r="H4049" t="s">
        <v>8245</v>
      </c>
      <c r="I4049">
        <v>1413608340</v>
      </c>
      <c r="J4049">
        <v>1412945440</v>
      </c>
      <c r="K4049" t="b">
        <v>0</v>
      </c>
      <c r="L4049">
        <v>0</v>
      </c>
      <c r="M4049" t="b">
        <v>0</v>
      </c>
      <c r="N4049" t="s">
        <v>8269</v>
      </c>
      <c r="O4049">
        <f t="shared" si="256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41922.535185185188</v>
      </c>
      <c r="T4049" s="14">
        <f t="shared" si="255"/>
        <v>41930.207638888889</v>
      </c>
    </row>
    <row r="4050" spans="1:20" ht="32" x14ac:dyDescent="0.2">
      <c r="A4050">
        <v>2894</v>
      </c>
      <c r="B4050" s="3" t="s">
        <v>2894</v>
      </c>
      <c r="C4050" s="3" t="s">
        <v>7004</v>
      </c>
      <c r="D4050" s="6">
        <v>50000</v>
      </c>
      <c r="E4050" s="8">
        <v>0</v>
      </c>
      <c r="F4050" t="s">
        <v>8220</v>
      </c>
      <c r="G4050" t="s">
        <v>8223</v>
      </c>
      <c r="H4050" t="s">
        <v>8245</v>
      </c>
      <c r="I4050">
        <v>1428100815</v>
      </c>
      <c r="J4050">
        <v>1422920415</v>
      </c>
      <c r="K4050" t="b">
        <v>0</v>
      </c>
      <c r="L4050">
        <v>0</v>
      </c>
      <c r="M4050" t="b">
        <v>0</v>
      </c>
      <c r="N4050" t="s">
        <v>8269</v>
      </c>
      <c r="O4050">
        <f t="shared" si="256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42037.986284722225</v>
      </c>
      <c r="T4050" s="14">
        <f t="shared" si="255"/>
        <v>42097.944618055553</v>
      </c>
    </row>
    <row r="4051" spans="1:20" ht="48" x14ac:dyDescent="0.2">
      <c r="A4051">
        <v>2899</v>
      </c>
      <c r="B4051" s="3" t="s">
        <v>2899</v>
      </c>
      <c r="C4051" s="3" t="s">
        <v>7009</v>
      </c>
      <c r="D4051" s="6">
        <v>10000</v>
      </c>
      <c r="E4051" s="8">
        <v>0</v>
      </c>
      <c r="F4051" t="s">
        <v>8220</v>
      </c>
      <c r="G4051" t="s">
        <v>8223</v>
      </c>
      <c r="H4051" t="s">
        <v>8245</v>
      </c>
      <c r="I4051">
        <v>1469325158</v>
      </c>
      <c r="J4051">
        <v>1464141158</v>
      </c>
      <c r="K4051" t="b">
        <v>0</v>
      </c>
      <c r="L4051">
        <v>0</v>
      </c>
      <c r="M4051" t="b">
        <v>0</v>
      </c>
      <c r="N4051" t="s">
        <v>8269</v>
      </c>
      <c r="O4051">
        <f t="shared" si="256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42515.078217592592</v>
      </c>
      <c r="T4051" s="14">
        <f t="shared" si="255"/>
        <v>42575.078217592592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6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6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6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6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6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6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6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6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6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6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6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6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6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6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6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6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0" ht="48" hidden="1" x14ac:dyDescent="0.2">
      <c r="A4069">
        <v>1232</v>
      </c>
      <c r="B4069" s="3" t="s">
        <v>1233</v>
      </c>
      <c r="C4069" s="3" t="s">
        <v>5342</v>
      </c>
      <c r="D4069" s="6">
        <v>5000</v>
      </c>
      <c r="E4069" s="8">
        <v>40</v>
      </c>
      <c r="F4069" t="s">
        <v>8219</v>
      </c>
      <c r="G4069" t="s">
        <v>8223</v>
      </c>
      <c r="H4069" t="s">
        <v>8245</v>
      </c>
      <c r="I4069">
        <v>1381090870</v>
      </c>
      <c r="J4069">
        <v>1377030070</v>
      </c>
      <c r="K4069" t="b">
        <v>0</v>
      </c>
      <c r="L4069">
        <v>1</v>
      </c>
      <c r="M4069" t="b">
        <v>0</v>
      </c>
      <c r="N4069" t="s">
        <v>8284</v>
      </c>
      <c r="O4069">
        <f t="shared" si="256"/>
        <v>1</v>
      </c>
      <c r="P4069">
        <f t="shared" si="253"/>
        <v>40</v>
      </c>
      <c r="Q4069" s="10" t="s">
        <v>8327</v>
      </c>
      <c r="R4069" t="s">
        <v>8354</v>
      </c>
      <c r="S4069" s="14">
        <f t="shared" si="254"/>
        <v>41506.848032407412</v>
      </c>
      <c r="T4069" s="14">
        <f t="shared" si="255"/>
        <v>41553.848032407412</v>
      </c>
    </row>
    <row r="4070" spans="1:20" ht="48" hidden="1" x14ac:dyDescent="0.2">
      <c r="A4070">
        <v>1229</v>
      </c>
      <c r="B4070" s="3" t="s">
        <v>1230</v>
      </c>
      <c r="C4070" s="3" t="s">
        <v>5339</v>
      </c>
      <c r="D4070" s="6">
        <v>2750</v>
      </c>
      <c r="E4070" s="8">
        <v>25</v>
      </c>
      <c r="F4070" t="s">
        <v>8219</v>
      </c>
      <c r="G4070" t="s">
        <v>8223</v>
      </c>
      <c r="H4070" t="s">
        <v>8245</v>
      </c>
      <c r="I4070">
        <v>1334592000</v>
      </c>
      <c r="J4070">
        <v>1331982127</v>
      </c>
      <c r="K4070" t="b">
        <v>0</v>
      </c>
      <c r="L4070">
        <v>1</v>
      </c>
      <c r="M4070" t="b">
        <v>0</v>
      </c>
      <c r="N4070" t="s">
        <v>8284</v>
      </c>
      <c r="O4070">
        <f t="shared" si="256"/>
        <v>1</v>
      </c>
      <c r="P4070">
        <f t="shared" si="253"/>
        <v>25</v>
      </c>
      <c r="Q4070" s="10" t="s">
        <v>8327</v>
      </c>
      <c r="R4070" t="s">
        <v>8354</v>
      </c>
      <c r="S4070" s="14">
        <f t="shared" si="254"/>
        <v>40985.459803240738</v>
      </c>
      <c r="T4070" s="14">
        <f t="shared" si="255"/>
        <v>41015.666666666664</v>
      </c>
    </row>
    <row r="4071" spans="1:20" ht="48" hidden="1" x14ac:dyDescent="0.2">
      <c r="A4071">
        <v>1242</v>
      </c>
      <c r="B4071" s="3" t="s">
        <v>1243</v>
      </c>
      <c r="C4071" s="3" t="s">
        <v>5352</v>
      </c>
      <c r="D4071" s="6">
        <v>911</v>
      </c>
      <c r="E4071" s="8">
        <v>5</v>
      </c>
      <c r="F4071" t="s">
        <v>8219</v>
      </c>
      <c r="G4071" t="s">
        <v>8223</v>
      </c>
      <c r="H4071" t="s">
        <v>8245</v>
      </c>
      <c r="I4071">
        <v>1315747080</v>
      </c>
      <c r="J4071">
        <v>1314417502</v>
      </c>
      <c r="K4071" t="b">
        <v>0</v>
      </c>
      <c r="L4071">
        <v>1</v>
      </c>
      <c r="M4071" t="b">
        <v>0</v>
      </c>
      <c r="N4071" t="s">
        <v>8284</v>
      </c>
      <c r="O4071">
        <f t="shared" si="256"/>
        <v>1</v>
      </c>
      <c r="P4071">
        <f t="shared" si="253"/>
        <v>5</v>
      </c>
      <c r="Q4071" s="10" t="s">
        <v>8327</v>
      </c>
      <c r="R4071" t="s">
        <v>8354</v>
      </c>
      <c r="S4071" s="14">
        <f t="shared" si="254"/>
        <v>40782.165532407409</v>
      </c>
      <c r="T4071" s="14">
        <f t="shared" si="255"/>
        <v>40797.554166666669</v>
      </c>
    </row>
    <row r="4072" spans="1:20" ht="48" hidden="1" x14ac:dyDescent="0.2">
      <c r="A4072">
        <v>1227</v>
      </c>
      <c r="B4072" s="3" t="s">
        <v>1228</v>
      </c>
      <c r="C4072" s="3" t="s">
        <v>5337</v>
      </c>
      <c r="D4072" s="6">
        <v>2000</v>
      </c>
      <c r="E4072" s="8">
        <v>0</v>
      </c>
      <c r="F4072" t="s">
        <v>8219</v>
      </c>
      <c r="G4072" t="s">
        <v>8223</v>
      </c>
      <c r="H4072" t="s">
        <v>8245</v>
      </c>
      <c r="I4072">
        <v>1407394800</v>
      </c>
      <c r="J4072">
        <v>1404770616</v>
      </c>
      <c r="K4072" t="b">
        <v>0</v>
      </c>
      <c r="L4072">
        <v>0</v>
      </c>
      <c r="M4072" t="b">
        <v>0</v>
      </c>
      <c r="N4072" t="s">
        <v>8284</v>
      </c>
      <c r="O4072">
        <f t="shared" si="256"/>
        <v>0</v>
      </c>
      <c r="P4072">
        <f t="shared" si="253"/>
        <v>0</v>
      </c>
      <c r="Q4072" s="10" t="s">
        <v>8327</v>
      </c>
      <c r="R4072" t="s">
        <v>8354</v>
      </c>
      <c r="S4072" s="14">
        <f t="shared" si="254"/>
        <v>41827.919166666667</v>
      </c>
      <c r="T4072" s="14">
        <f t="shared" si="255"/>
        <v>41858.291666666664</v>
      </c>
    </row>
    <row r="4073" spans="1:20" ht="48" hidden="1" x14ac:dyDescent="0.2">
      <c r="A4073">
        <v>1230</v>
      </c>
      <c r="B4073" s="3" t="s">
        <v>1231</v>
      </c>
      <c r="C4073" s="3" t="s">
        <v>5340</v>
      </c>
      <c r="D4073" s="6">
        <v>500000</v>
      </c>
      <c r="E4073" s="8">
        <v>0</v>
      </c>
      <c r="F4073" t="s">
        <v>8219</v>
      </c>
      <c r="G4073" t="s">
        <v>8223</v>
      </c>
      <c r="H4073" t="s">
        <v>8245</v>
      </c>
      <c r="I4073">
        <v>1298589630</v>
      </c>
      <c r="J4073">
        <v>1295997630</v>
      </c>
      <c r="K4073" t="b">
        <v>0</v>
      </c>
      <c r="L4073">
        <v>0</v>
      </c>
      <c r="M4073" t="b">
        <v>0</v>
      </c>
      <c r="N4073" t="s">
        <v>8284</v>
      </c>
      <c r="O4073">
        <f t="shared" si="256"/>
        <v>0</v>
      </c>
      <c r="P4073">
        <f t="shared" si="253"/>
        <v>0</v>
      </c>
      <c r="Q4073" s="10" t="s">
        <v>8327</v>
      </c>
      <c r="R4073" t="s">
        <v>8354</v>
      </c>
      <c r="S4073" s="14">
        <f t="shared" si="254"/>
        <v>40568.972569444442</v>
      </c>
      <c r="T4073" s="14">
        <f t="shared" si="255"/>
        <v>40598.972569444442</v>
      </c>
    </row>
    <row r="4074" spans="1:20" ht="48" hidden="1" x14ac:dyDescent="0.2">
      <c r="A4074">
        <v>1231</v>
      </c>
      <c r="B4074" s="3" t="s">
        <v>1232</v>
      </c>
      <c r="C4074" s="3" t="s">
        <v>5341</v>
      </c>
      <c r="D4074" s="6">
        <v>5000</v>
      </c>
      <c r="E4074" s="8">
        <v>0</v>
      </c>
      <c r="F4074" t="s">
        <v>8219</v>
      </c>
      <c r="G4074" t="s">
        <v>8223</v>
      </c>
      <c r="H4074" t="s">
        <v>8245</v>
      </c>
      <c r="I4074">
        <v>1440723600</v>
      </c>
      <c r="J4074">
        <v>1436394968</v>
      </c>
      <c r="K4074" t="b">
        <v>0</v>
      </c>
      <c r="L4074">
        <v>0</v>
      </c>
      <c r="M4074" t="b">
        <v>0</v>
      </c>
      <c r="N4074" t="s">
        <v>8284</v>
      </c>
      <c r="O4074">
        <f t="shared" si="256"/>
        <v>0</v>
      </c>
      <c r="P4074">
        <f t="shared" si="253"/>
        <v>0</v>
      </c>
      <c r="Q4074" s="10" t="s">
        <v>8327</v>
      </c>
      <c r="R4074" t="s">
        <v>8354</v>
      </c>
      <c r="S4074" s="14">
        <f t="shared" si="254"/>
        <v>42193.941759259258</v>
      </c>
      <c r="T4074" s="14">
        <f t="shared" si="255"/>
        <v>42244.041666666672</v>
      </c>
    </row>
    <row r="4075" spans="1:20" ht="48" hidden="1" x14ac:dyDescent="0.2">
      <c r="A4075">
        <v>1234</v>
      </c>
      <c r="B4075" s="3" t="s">
        <v>1235</v>
      </c>
      <c r="C4075" s="3" t="s">
        <v>5344</v>
      </c>
      <c r="D4075" s="6">
        <v>50000</v>
      </c>
      <c r="E4075" s="8">
        <v>0</v>
      </c>
      <c r="F4075" t="s">
        <v>8219</v>
      </c>
      <c r="G4075" t="s">
        <v>8224</v>
      </c>
      <c r="H4075" t="s">
        <v>8246</v>
      </c>
      <c r="I4075">
        <v>1422903342</v>
      </c>
      <c r="J4075">
        <v>1420311342</v>
      </c>
      <c r="K4075" t="b">
        <v>0</v>
      </c>
      <c r="L4075">
        <v>0</v>
      </c>
      <c r="M4075" t="b">
        <v>0</v>
      </c>
      <c r="N4075" t="s">
        <v>8284</v>
      </c>
      <c r="O4075">
        <f t="shared" si="256"/>
        <v>0</v>
      </c>
      <c r="P4075">
        <f t="shared" si="253"/>
        <v>0</v>
      </c>
      <c r="Q4075" s="10" t="s">
        <v>8327</v>
      </c>
      <c r="R4075" t="s">
        <v>8354</v>
      </c>
      <c r="S4075" s="14">
        <f t="shared" si="254"/>
        <v>42007.788680555561</v>
      </c>
      <c r="T4075" s="14">
        <f t="shared" si="255"/>
        <v>42037.788680555561</v>
      </c>
    </row>
    <row r="4076" spans="1:20" ht="16" hidden="1" x14ac:dyDescent="0.2">
      <c r="A4076">
        <v>1236</v>
      </c>
      <c r="B4076" s="3" t="s">
        <v>1237</v>
      </c>
      <c r="C4076" s="3" t="s">
        <v>5346</v>
      </c>
      <c r="D4076" s="6">
        <v>2500</v>
      </c>
      <c r="E4076" s="8">
        <v>0</v>
      </c>
      <c r="F4076" t="s">
        <v>8219</v>
      </c>
      <c r="G4076" t="s">
        <v>8223</v>
      </c>
      <c r="H4076" t="s">
        <v>8245</v>
      </c>
      <c r="I4076">
        <v>1343491200</v>
      </c>
      <c r="J4076">
        <v>1342801164</v>
      </c>
      <c r="K4076" t="b">
        <v>0</v>
      </c>
      <c r="L4076">
        <v>0</v>
      </c>
      <c r="M4076" t="b">
        <v>0</v>
      </c>
      <c r="N4076" t="s">
        <v>8284</v>
      </c>
      <c r="O4076">
        <f t="shared" si="256"/>
        <v>0</v>
      </c>
      <c r="P4076">
        <f t="shared" si="253"/>
        <v>0</v>
      </c>
      <c r="Q4076" s="10" t="s">
        <v>8327</v>
      </c>
      <c r="R4076" t="s">
        <v>8354</v>
      </c>
      <c r="S4076" s="14">
        <f t="shared" si="254"/>
        <v>41110.680138888885</v>
      </c>
      <c r="T4076" s="14">
        <f t="shared" si="255"/>
        <v>41118.666666666664</v>
      </c>
    </row>
    <row r="4077" spans="1:20" ht="48" hidden="1" x14ac:dyDescent="0.2">
      <c r="A4077">
        <v>1237</v>
      </c>
      <c r="B4077" s="3" t="s">
        <v>1238</v>
      </c>
      <c r="C4077" s="3" t="s">
        <v>5347</v>
      </c>
      <c r="D4077" s="6">
        <v>25000</v>
      </c>
      <c r="E4077" s="8">
        <v>0</v>
      </c>
      <c r="F4077" t="s">
        <v>8219</v>
      </c>
      <c r="G4077" t="s">
        <v>8223</v>
      </c>
      <c r="H4077" t="s">
        <v>8245</v>
      </c>
      <c r="I4077">
        <v>1345790865</v>
      </c>
      <c r="J4077">
        <v>1344062865</v>
      </c>
      <c r="K4077" t="b">
        <v>0</v>
      </c>
      <c r="L4077">
        <v>0</v>
      </c>
      <c r="M4077" t="b">
        <v>0</v>
      </c>
      <c r="N4077" t="s">
        <v>8284</v>
      </c>
      <c r="O4077">
        <f t="shared" si="256"/>
        <v>0</v>
      </c>
      <c r="P4077">
        <f t="shared" si="253"/>
        <v>0</v>
      </c>
      <c r="Q4077" s="10" t="s">
        <v>8327</v>
      </c>
      <c r="R4077" t="s">
        <v>8354</v>
      </c>
      <c r="S4077" s="14">
        <f t="shared" si="254"/>
        <v>41125.283159722225</v>
      </c>
      <c r="T4077" s="14">
        <f t="shared" si="255"/>
        <v>41145.283159722225</v>
      </c>
    </row>
    <row r="4078" spans="1:20" ht="32" hidden="1" x14ac:dyDescent="0.2">
      <c r="A4078">
        <v>1239</v>
      </c>
      <c r="B4078" s="3" t="s">
        <v>1240</v>
      </c>
      <c r="C4078" s="3" t="s">
        <v>5349</v>
      </c>
      <c r="D4078" s="6">
        <v>2500</v>
      </c>
      <c r="E4078" s="8">
        <v>0</v>
      </c>
      <c r="F4078" t="s">
        <v>8219</v>
      </c>
      <c r="G4078" t="s">
        <v>8223</v>
      </c>
      <c r="H4078" t="s">
        <v>8245</v>
      </c>
      <c r="I4078">
        <v>1325804767</v>
      </c>
      <c r="J4078">
        <v>1323212767</v>
      </c>
      <c r="K4078" t="b">
        <v>0</v>
      </c>
      <c r="L4078">
        <v>0</v>
      </c>
      <c r="M4078" t="b">
        <v>0</v>
      </c>
      <c r="N4078" t="s">
        <v>8284</v>
      </c>
      <c r="O4078">
        <f t="shared" si="256"/>
        <v>0</v>
      </c>
      <c r="P4078">
        <f t="shared" si="253"/>
        <v>0</v>
      </c>
      <c r="Q4078" s="10" t="s">
        <v>8327</v>
      </c>
      <c r="R4078" t="s">
        <v>8354</v>
      </c>
      <c r="S4078" s="14">
        <f t="shared" si="254"/>
        <v>40883.962581018517</v>
      </c>
      <c r="T4078" s="14">
        <f t="shared" si="255"/>
        <v>40913.962581018517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6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6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6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6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6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6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6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6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6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6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6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6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6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6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6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6"/>
        <v>0</v>
      </c>
      <c r="P4098">
        <f t="shared" ref="P4098:P4115" si="257">IFERROR(ROUND(E4098/L4098,2), 0)</f>
        <v>0</v>
      </c>
      <c r="Q4098" s="10" t="s">
        <v>8323</v>
      </c>
      <c r="R4098" t="s">
        <v>8326</v>
      </c>
      <c r="S4098" s="14">
        <f t="shared" ref="S4098:S4115" si="258">(((J4098/60)/60)/24)+DATE(1970,1,1)</f>
        <v>42408.999571759254</v>
      </c>
      <c r="T4098" s="14">
        <f t="shared" ref="T4098:T4115" si="259">(((I4098/60)/60)/24)+DATE(1970,1,1)</f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si="257"/>
        <v>0</v>
      </c>
      <c r="Q4099" s="10" t="s">
        <v>8323</v>
      </c>
      <c r="R4099" t="s">
        <v>8326</v>
      </c>
      <c r="S4099" s="14">
        <f t="shared" si="258"/>
        <v>42282.655543981484</v>
      </c>
      <c r="T4099" s="14">
        <f t="shared" si="259"/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0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0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0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0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0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0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0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0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0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0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0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0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17">
      <filters>
        <filter val="plays"/>
      </filters>
    </filterColumn>
    <sortState xmlns:xlrd2="http://schemas.microsoft.com/office/spreadsheetml/2017/richdata2" ref="A84:T4115">
      <sortCondition descending="1" ref="E1:E4115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A28F9-F45E-9642-B63A-FA2589D2FB8F}">
  <sheetPr codeName="Sheet8"/>
  <dimension ref="A1:C14"/>
  <sheetViews>
    <sheetView tabSelected="1" zoomScale="130" zoomScaleNormal="130" workbookViewId="0">
      <selection activeCell="B2" sqref="B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8389</v>
      </c>
      <c r="B4" s="18" t="e">
        <f>_xlfn.STDEV.P(#REF!)</f>
        <v>#REF!</v>
      </c>
      <c r="C4" s="18" t="e">
        <f>_xlfn.STDEV.P(#REF!, 3)</f>
        <v>#REF!</v>
      </c>
    </row>
    <row r="5" spans="1:3" x14ac:dyDescent="0.2">
      <c r="A5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8392</v>
      </c>
      <c r="B7" s="18" t="e">
        <f>B5-B6</f>
        <v>#REF!</v>
      </c>
      <c r="C7" s="18" t="e">
        <f>C5-C6</f>
        <v>#REF!</v>
      </c>
    </row>
    <row r="9" spans="1:3" x14ac:dyDescent="0.2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8394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8395</v>
      </c>
      <c r="B13" s="18" t="e">
        <f>_xlfn.QUARTILE.EXC(#REF!, 1)</f>
        <v>#REF!</v>
      </c>
      <c r="C13" s="18" t="e">
        <f>_xlfn.QUARTILE.EXC(#REF!,1)</f>
        <v>#REF!</v>
      </c>
    </row>
    <row r="14" spans="1:3" x14ac:dyDescent="0.2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BBD63-8343-6642-8D68-EB3572C6236A}">
  <sheetPr codeName="Sheet10"/>
  <dimension ref="A1:F6"/>
  <sheetViews>
    <sheetView workbookViewId="0">
      <selection activeCell="F2" sqref="F2:F6"/>
    </sheetView>
  </sheetViews>
  <sheetFormatPr baseColWidth="10" defaultRowHeight="15" x14ac:dyDescent="0.2"/>
  <cols>
    <col min="5" max="5" width="11.1640625" bestFit="1" customWidth="1"/>
  </cols>
  <sheetData>
    <row r="1" spans="1:6" x14ac:dyDescent="0.2">
      <c r="A1" s="17" t="s">
        <v>8380</v>
      </c>
      <c r="B1" s="17" t="s">
        <v>8381</v>
      </c>
      <c r="C1" s="5" t="s">
        <v>8216</v>
      </c>
      <c r="D1" s="7" t="s">
        <v>8217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 Kickstarter!B:S,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 Kickstarter!B:S,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 Kickstarter!B:S,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 Kickstarter!B:S,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 Kickstarter!B:S,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Category Statistics</vt:lpstr>
      <vt:lpstr>Subcategory Statistics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Sarita Garcia</cp:lastModifiedBy>
  <dcterms:created xsi:type="dcterms:W3CDTF">2017-04-20T15:17:24Z</dcterms:created>
  <dcterms:modified xsi:type="dcterms:W3CDTF">2022-10-14T03:50:08Z</dcterms:modified>
</cp:coreProperties>
</file>