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ick Work Estimation" sheetId="1" r:id="rId4"/>
    <sheet state="visible" name="Morter Estimation From RCC" sheetId="2" r:id="rId5"/>
    <sheet state="visible" name="Footing Work cost" sheetId="3" r:id="rId6"/>
    <sheet state="visible" name="Column Work Cost" sheetId="4" r:id="rId7"/>
    <sheet state="visible" name="Beam Wrok Cost" sheetId="5" r:id="rId8"/>
    <sheet state="visible" name="Slab Work Cost" sheetId="6" r:id="rId9"/>
    <sheet state="visible" name="G-Floor Work Cost" sheetId="7" r:id="rId10"/>
    <sheet state="visible" name="Brick work or ciling plaster" sheetId="8" r:id="rId11"/>
    <sheet state="visible" name="FULL BUILDING COST" sheetId="9" r:id="rId12"/>
  </sheets>
  <definedNames/>
  <calcPr/>
</workbook>
</file>

<file path=xl/sharedStrings.xml><?xml version="1.0" encoding="utf-8"?>
<sst xmlns="http://schemas.openxmlformats.org/spreadsheetml/2006/main" count="240" uniqueCount="82">
  <si>
    <t>This is the Poperty of School of civil Engineering</t>
  </si>
  <si>
    <t>This Channel are Manageing By SM Hedaetullah And      N.J. Disha (B.Sc. In Civil Engineering)</t>
  </si>
  <si>
    <t>Support us And stay connected</t>
  </si>
  <si>
    <t>This file is only for edicational Perpose. Pls don't misuse it.</t>
  </si>
  <si>
    <r>
      <rPr>
        <rFont val="Calibri"/>
        <b/>
        <color theme="1"/>
        <sz val="14.0"/>
      </rPr>
      <t>Enter the Requried Value in "</t>
    </r>
    <r>
      <rPr>
        <rFont val="Calibri"/>
        <b/>
        <color rgb="FFFF0000"/>
        <sz val="14.0"/>
      </rPr>
      <t>Blue Box</t>
    </r>
    <r>
      <rPr>
        <rFont val="Calibri"/>
        <b/>
        <color theme="1"/>
        <sz val="14.0"/>
      </rPr>
      <t>" To Estimate"</t>
    </r>
  </si>
  <si>
    <t>Cement</t>
  </si>
  <si>
    <t>Sand</t>
  </si>
  <si>
    <t>Enter the ratio of Morter Have to use =</t>
  </si>
  <si>
    <t>Enter The total volume of Brick Work =</t>
  </si>
  <si>
    <t>cft</t>
  </si>
  <si>
    <t>Price of One Brick =</t>
  </si>
  <si>
    <t>$</t>
  </si>
  <si>
    <t>Price of one bag Cement =</t>
  </si>
  <si>
    <t>Total Cost Requried</t>
  </si>
  <si>
    <t>Price of 1cft sand=</t>
  </si>
  <si>
    <r>
      <rPr>
        <rFont val="Calibri"/>
        <color theme="1"/>
        <sz val="11.0"/>
      </rPr>
      <t xml:space="preserve">Total </t>
    </r>
    <r>
      <rPr>
        <rFont val="Calibri"/>
        <color rgb="FFFF0000"/>
        <sz val="11.0"/>
      </rPr>
      <t>Bricks</t>
    </r>
    <r>
      <rPr>
        <rFont val="Calibri"/>
        <color theme="1"/>
        <sz val="11.0"/>
      </rPr>
      <t xml:space="preserve"> Need=</t>
    </r>
  </si>
  <si>
    <t>Nos</t>
  </si>
  <si>
    <r>
      <rPr>
        <rFont val="Calibri"/>
        <color theme="1"/>
        <sz val="11.0"/>
      </rPr>
      <t xml:space="preserve">Requirment Of </t>
    </r>
    <r>
      <rPr>
        <rFont val="Calibri"/>
        <b/>
        <color rgb="FFFF0000"/>
        <sz val="11.0"/>
      </rPr>
      <t>Cement =</t>
    </r>
  </si>
  <si>
    <t>Bags</t>
  </si>
  <si>
    <r>
      <rPr>
        <rFont val="Calibri"/>
        <color theme="1"/>
        <sz val="11.0"/>
      </rPr>
      <t xml:space="preserve">Requirment Of </t>
    </r>
    <r>
      <rPr>
        <rFont val="Calibri"/>
        <color rgb="FFFF0000"/>
        <sz val="11.0"/>
      </rPr>
      <t>Sand</t>
    </r>
    <r>
      <rPr>
        <rFont val="Calibri"/>
        <color theme="1"/>
        <sz val="11.0"/>
      </rPr>
      <t xml:space="preserve"> =</t>
    </r>
  </si>
  <si>
    <r>
      <rPr>
        <rFont val="Calibri"/>
        <b/>
        <color theme="1"/>
        <sz val="14.0"/>
      </rPr>
      <t>Enter the Requried Value in "</t>
    </r>
    <r>
      <rPr>
        <rFont val="Calibri"/>
        <b/>
        <color rgb="FFFF0000"/>
        <sz val="14.0"/>
      </rPr>
      <t>Blue Box</t>
    </r>
    <r>
      <rPr>
        <rFont val="Calibri"/>
        <b/>
        <color theme="1"/>
        <sz val="14.0"/>
      </rPr>
      <t>" To Estimate"</t>
    </r>
  </si>
  <si>
    <t>Khoa/Stone</t>
  </si>
  <si>
    <t>Requred Ratio of Morter=</t>
  </si>
  <si>
    <t>To Calculate cost Of this work Enter the Prices flowing:</t>
  </si>
  <si>
    <t>Enter The Total wet Volume Of RCC=</t>
  </si>
  <si>
    <t>Prices of one bag Cement=</t>
  </si>
  <si>
    <t>Price of one cft (1cft) sand=</t>
  </si>
  <si>
    <t>Requirment Of Cement=</t>
  </si>
  <si>
    <t>Prices of One cft (1cft) khoa/stone=</t>
  </si>
  <si>
    <t xml:space="preserve">Requirment Of Sand= </t>
  </si>
  <si>
    <t>Price of one kg steel=</t>
  </si>
  <si>
    <t>Requriment Of Khoa=</t>
  </si>
  <si>
    <t>Requirment of Bricks To Make the Khoa which is needed=</t>
  </si>
  <si>
    <t>Total Cost=</t>
  </si>
  <si>
    <t>Steel Calculation From RCC</t>
  </si>
  <si>
    <t>% of Steel=</t>
  </si>
  <si>
    <t>Steel Reqired=</t>
  </si>
  <si>
    <t>SU Design And Consulting Pvt. Ltd.</t>
  </si>
  <si>
    <t>Project:</t>
  </si>
  <si>
    <t>2 story building for boktiyar Munshi (Here 1 story Full cost)</t>
  </si>
  <si>
    <t>Location:</t>
  </si>
  <si>
    <t>Munshi para, Hiron, Kotalipara, Gopalgonaj</t>
  </si>
  <si>
    <t>Estimator:</t>
  </si>
  <si>
    <t>Engr. Hedaetullah (Anik)</t>
  </si>
  <si>
    <t>Desinger:</t>
  </si>
  <si>
    <t>Contract Us:</t>
  </si>
  <si>
    <t>8801763603339/ 8801303998715</t>
  </si>
  <si>
    <t>Foundation/Footing  total cost with 2.75" Brick solling &amp; 2.5" CC casting</t>
  </si>
  <si>
    <t>Sr. No.</t>
  </si>
  <si>
    <t>Material List</t>
  </si>
  <si>
    <t>Quantity</t>
  </si>
  <si>
    <t>Aprx. Prices</t>
  </si>
  <si>
    <t>Toral</t>
  </si>
  <si>
    <t>Sand (coarse)</t>
  </si>
  <si>
    <t>Sand (Local)</t>
  </si>
  <si>
    <t>Stone chips</t>
  </si>
  <si>
    <t>Brick chips</t>
  </si>
  <si>
    <t>Used Steel Bar</t>
  </si>
  <si>
    <t xml:space="preserve">Bricks </t>
  </si>
  <si>
    <t>Total cost</t>
  </si>
  <si>
    <t>Columns total cost (Except tiles or fnishing)</t>
  </si>
  <si>
    <t>Sand (Coarse)</t>
  </si>
  <si>
    <t>Beams total cost (Except tiles or fnishing)</t>
  </si>
  <si>
    <t>Sand (local)</t>
  </si>
  <si>
    <t>Slabs  total cost (Except tiles or fnishing)</t>
  </si>
  <si>
    <t>Floor  total cost (3 layer of BS 3"[1:6], B-CC 3"1:3:6] , S-CC 1.5"[1:3:5(6mm stone)])</t>
  </si>
  <si>
    <t>Stone chips (6mm)</t>
  </si>
  <si>
    <t>Brcik Work/ Brick Wall Cost</t>
  </si>
  <si>
    <t>cost per sq ft=</t>
  </si>
  <si>
    <t>Total work area:</t>
  </si>
  <si>
    <t>Total approximate cost</t>
  </si>
  <si>
    <t>Full building Materils cost</t>
  </si>
  <si>
    <t>stone chips (6mm)</t>
  </si>
  <si>
    <t>Other materials and worker cost (Aproximate)</t>
  </si>
  <si>
    <t>Worker cost</t>
  </si>
  <si>
    <t>Doors and windows cost</t>
  </si>
  <si>
    <t>Electric work cost</t>
  </si>
  <si>
    <t>Plumbing work</t>
  </si>
  <si>
    <t>Movemnet cost</t>
  </si>
  <si>
    <t>Extra cost</t>
  </si>
  <si>
    <t>tiles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</si>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</sst>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0.0"/>
    <numFmt numFmtId="165" formatCode="&quot;$&quot;#,##0.00;[Red]&quot;$&quot;#,##0.00"/>
    <numFmt numFmtId="166" formatCode="&quot;$&quot;#,##0;[Red]&quot;$&quot;#,##0"/>
    <numFmt numFmtId="167" formatCode="_(&quot;$&quot;* #,##0.00_);_(&quot;$&quot;* \(#,##0.00\);_(&quot;$&quot;* &quot;-&quot;??_);_(@_)"/>
    <numFmt numFmtId="168" formatCode="0.0\ &quot;Kg&quot;"/>
    <numFmt numFmtId="169" formatCode="0\ &quot;Bags&quot;"/>
    <numFmt numFmtId="170" formatCode="0\ &quot;TK&quot;"/>
    <numFmt numFmtId="171" formatCode="0\ \c\f\t"/>
    <numFmt numFmtId="172" formatCode="0\ &quot;mm Bar&quot;"/>
    <numFmt numFmtId="173" formatCode="0.000\ &quot;Tons&quot;"/>
    <numFmt numFmtId="174" formatCode="0\ &quot;Nos&quot;"/>
    <numFmt numFmtId="175" formatCode="0\ &quot;mm Bar G-460&quot;"/>
    <numFmt numFmtId="176" formatCode="0\ &quot;mm Bar G-500&quot;"/>
    <numFmt numFmtId="177" formatCode="0\ &quot;Sq.ft.&quot;"/>
  </numFmts>
  <fonts count="22">
    <font>
      <sz val="11.0"/>
      <color theme="1"/>
      <name val="Calibri"/>
      <scheme val="minor"/>
    </font>
    <font>
      <sz val="11.0"/>
      <color theme="1"/>
      <name val="Calibri"/>
    </font>
    <font>
      <b/>
      <sz val="22.0"/>
      <color theme="1"/>
      <name val="Calibri"/>
    </font>
    <font/>
    <font>
      <b/>
      <sz val="20.0"/>
      <color rgb="FF7030A0"/>
      <name val="Calibri"/>
    </font>
    <font>
      <sz val="16.0"/>
      <color theme="1"/>
      <name val="Calibri"/>
    </font>
    <font>
      <sz val="10.0"/>
      <color theme="1"/>
      <name val="Calibri"/>
    </font>
    <font>
      <b/>
      <sz val="14.0"/>
      <color theme="1"/>
      <name val="Calibri"/>
    </font>
    <font>
      <b/>
      <sz val="12.0"/>
      <color theme="1"/>
      <name val="Calibri"/>
    </font>
    <font>
      <b/>
      <sz val="14.0"/>
      <color rgb="FFFF0000"/>
      <name val="Calibri"/>
    </font>
    <font>
      <b/>
      <sz val="26.0"/>
      <color theme="1"/>
      <name val="Calibri"/>
    </font>
    <font>
      <b/>
      <sz val="22.0"/>
      <color rgb="FF7030A0"/>
      <name val="Calibri"/>
    </font>
    <font>
      <sz val="18.0"/>
      <color theme="1"/>
      <name val="Calibri"/>
    </font>
    <font>
      <b/>
      <sz val="11.0"/>
      <color theme="1"/>
      <name val="Calibri"/>
    </font>
    <font>
      <sz val="11.0"/>
      <color theme="0"/>
      <name val="Calibri"/>
    </font>
    <font>
      <b/>
      <sz val="11.0"/>
      <color rgb="FF00B0F0"/>
      <name val="Calibri"/>
    </font>
    <font>
      <b/>
      <sz val="18.0"/>
      <color rgb="FFFF0000"/>
      <name val="Calibri"/>
    </font>
    <font>
      <b/>
      <sz val="20.0"/>
      <color theme="1"/>
      <name val="Calibri"/>
    </font>
    <font>
      <sz val="20.0"/>
      <color theme="1"/>
      <name val="Calibri"/>
    </font>
    <font>
      <u/>
      <sz val="11.0"/>
      <color theme="10"/>
      <name val="Calibri"/>
    </font>
    <font>
      <color theme="1"/>
      <name val="Calibri"/>
      <scheme val="minor"/>
    </font>
    <font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5B8B7"/>
        <bgColor rgb="FFE5B8B7"/>
      </patternFill>
    </fill>
    <fill>
      <patternFill patternType="solid">
        <fgColor rgb="FFCCC0D9"/>
        <bgColor rgb="FFCCC0D9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FDE9D9"/>
        <bgColor rgb="FFFDE9D9"/>
      </patternFill>
    </fill>
    <fill>
      <patternFill patternType="solid">
        <fgColor rgb="FFFABF8F"/>
        <bgColor rgb="FFFABF8F"/>
      </patternFill>
    </fill>
    <fill>
      <patternFill patternType="solid">
        <fgColor rgb="FFEAF1DD"/>
        <bgColor rgb="FFEAF1DD"/>
      </patternFill>
    </fill>
  </fills>
  <borders count="42">
    <border/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 shrinkToFit="0" wrapText="1"/>
    </xf>
    <xf borderId="1" fillId="4" fontId="5" numFmtId="0" xfId="0" applyAlignment="1" applyBorder="1" applyFill="1" applyFont="1">
      <alignment horizontal="center"/>
    </xf>
    <xf borderId="1" fillId="5" fontId="6" numFmtId="0" xfId="0" applyAlignment="1" applyBorder="1" applyFill="1" applyFont="1">
      <alignment horizontal="center"/>
    </xf>
    <xf borderId="1" fillId="2" fontId="7" numFmtId="0" xfId="0" applyAlignment="1" applyBorder="1" applyFont="1">
      <alignment horizontal="center"/>
    </xf>
    <xf borderId="4" fillId="2" fontId="1" numFmtId="0" xfId="0" applyAlignment="1" applyBorder="1" applyFont="1">
      <alignment horizontal="center" vertical="center"/>
    </xf>
    <xf borderId="5" fillId="6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/>
    </xf>
    <xf borderId="6" fillId="0" fontId="3" numFmtId="0" xfId="0" applyBorder="1" applyFont="1"/>
    <xf borderId="7" fillId="7" fontId="1" numFmtId="0" xfId="0" applyAlignment="1" applyBorder="1" applyFill="1" applyFont="1">
      <alignment horizontal="center" vertical="center"/>
    </xf>
    <xf borderId="8" fillId="7" fontId="1" numFmtId="0" xfId="0" applyAlignment="1" applyBorder="1" applyFont="1">
      <alignment horizontal="center" vertical="center"/>
    </xf>
    <xf borderId="9" fillId="7" fontId="1" numFmtId="0" xfId="0" applyBorder="1" applyFont="1"/>
    <xf borderId="10" fillId="7" fontId="1" numFmtId="0" xfId="0" applyBorder="1" applyFont="1"/>
    <xf borderId="0" fillId="0" fontId="1" numFmtId="0" xfId="0" applyAlignment="1" applyFont="1">
      <alignment horizontal="center"/>
    </xf>
    <xf borderId="11" fillId="2" fontId="8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14" fillId="8" fontId="9" numFmtId="1" xfId="0" applyAlignment="1" applyBorder="1" applyFill="1" applyFont="1" applyNumberFormat="1">
      <alignment horizontal="right"/>
    </xf>
    <xf borderId="15" fillId="0" fontId="3" numFmtId="0" xfId="0" applyBorder="1" applyFont="1"/>
    <xf borderId="16" fillId="8" fontId="9" numFmtId="0" xfId="0" applyBorder="1" applyFont="1"/>
    <xf borderId="10" fillId="9" fontId="1" numFmtId="0" xfId="0" applyBorder="1" applyFill="1" applyFont="1"/>
    <xf borderId="10" fillId="9" fontId="1" numFmtId="2" xfId="0" applyBorder="1" applyFont="1" applyNumberFormat="1"/>
    <xf borderId="10" fillId="9" fontId="1" numFmtId="164" xfId="0" applyBorder="1" applyFont="1" applyNumberFormat="1"/>
    <xf borderId="1" fillId="2" fontId="10" numFmtId="0" xfId="0" applyAlignment="1" applyBorder="1" applyFont="1">
      <alignment horizontal="center"/>
    </xf>
    <xf borderId="1" fillId="3" fontId="11" numFmtId="0" xfId="0" applyAlignment="1" applyBorder="1" applyFont="1">
      <alignment horizontal="center" shrinkToFit="0" wrapText="1"/>
    </xf>
    <xf borderId="1" fillId="4" fontId="12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0" fillId="7" fontId="13" numFmtId="0" xfId="0" applyAlignment="1" applyBorder="1" applyFont="1">
      <alignment horizontal="center" vertical="center"/>
    </xf>
    <xf borderId="17" fillId="7" fontId="13" numFmtId="0" xfId="0" applyAlignment="1" applyBorder="1" applyFont="1">
      <alignment horizontal="center" vertical="center"/>
    </xf>
    <xf borderId="0" fillId="0" fontId="14" numFmtId="0" xfId="0" applyFont="1"/>
    <xf borderId="1" fillId="2" fontId="15" numFmtId="0" xfId="0" applyAlignment="1" applyBorder="1" applyFont="1">
      <alignment horizontal="center"/>
    </xf>
    <xf borderId="10" fillId="7" fontId="13" numFmtId="0" xfId="0" applyBorder="1" applyFont="1"/>
    <xf borderId="0" fillId="0" fontId="1" numFmtId="0" xfId="0" applyAlignment="1" applyFont="1">
      <alignment horizontal="right" vertical="center"/>
    </xf>
    <xf borderId="10" fillId="7" fontId="1" numFmtId="165" xfId="0" applyAlignment="1" applyBorder="1" applyFont="1" applyNumberFormat="1">
      <alignment horizontal="right" vertical="center"/>
    </xf>
    <xf borderId="10" fillId="7" fontId="1" numFmtId="165" xfId="0" applyBorder="1" applyFont="1" applyNumberFormat="1"/>
    <xf borderId="10" fillId="2" fontId="13" numFmtId="164" xfId="0" applyBorder="1" applyFont="1" applyNumberFormat="1"/>
    <xf borderId="1" fillId="9" fontId="1" numFmtId="0" xfId="0" applyAlignment="1" applyBorder="1" applyFont="1">
      <alignment horizontal="right"/>
    </xf>
    <xf borderId="10" fillId="2" fontId="13" numFmtId="1" xfId="0" applyBorder="1" applyFont="1" applyNumberFormat="1"/>
    <xf borderId="1" fillId="2" fontId="16" numFmtId="0" xfId="0" applyAlignment="1" applyBorder="1" applyFont="1">
      <alignment horizontal="center"/>
    </xf>
    <xf borderId="18" fillId="9" fontId="17" numFmtId="166" xfId="0" applyAlignment="1" applyBorder="1" applyFont="1" applyNumberFormat="1">
      <alignment horizontal="center"/>
    </xf>
    <xf borderId="19" fillId="0" fontId="3" numFmtId="0" xfId="0" applyBorder="1" applyFont="1"/>
    <xf borderId="20" fillId="0" fontId="3" numFmtId="0" xfId="0" applyBorder="1" applyFont="1"/>
    <xf borderId="0" fillId="0" fontId="18" numFmtId="167" xfId="0" applyFont="1" applyNumberFormat="1"/>
    <xf borderId="10" fillId="7" fontId="1" numFmtId="10" xfId="0" applyAlignment="1" applyBorder="1" applyFont="1" applyNumberFormat="1">
      <alignment horizontal="center"/>
    </xf>
    <xf borderId="10" fillId="2" fontId="1" numFmtId="168" xfId="0" applyBorder="1" applyFont="1" applyNumberFormat="1"/>
    <xf borderId="0" fillId="0" fontId="19" numFmtId="0" xfId="0" applyFont="1"/>
    <xf borderId="1" fillId="2" fontId="5" numFmtId="0" xfId="0" applyAlignment="1" applyBorder="1" applyFont="1">
      <alignment horizontal="center"/>
    </xf>
    <xf borderId="21" fillId="2" fontId="5" numFmtId="0" xfId="0" applyBorder="1" applyFont="1"/>
    <xf borderId="0" fillId="0" fontId="20" numFmtId="0" xfId="0" applyFont="1"/>
    <xf borderId="0" fillId="0" fontId="1" numFmtId="1" xfId="0" applyAlignment="1" applyFont="1" applyNumberFormat="1">
      <alignment horizontal="center"/>
    </xf>
    <xf borderId="0" fillId="0" fontId="1" numFmtId="1" xfId="0" applyFont="1" applyNumberFormat="1"/>
    <xf borderId="22" fillId="0" fontId="12" numFmtId="0" xfId="0" applyAlignment="1" applyBorder="1" applyFont="1">
      <alignment horizontal="center" shrinkToFit="0" vertical="center" wrapText="1"/>
    </xf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1" numFmtId="0" xfId="0" applyAlignment="1" applyBorder="1" applyFont="1">
      <alignment horizontal="center" vertical="center"/>
    </xf>
    <xf borderId="29" fillId="0" fontId="1" numFmtId="0" xfId="0" applyAlignment="1" applyBorder="1" applyFont="1">
      <alignment horizontal="center"/>
    </xf>
    <xf borderId="30" fillId="0" fontId="3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/>
    </xf>
    <xf borderId="33" fillId="0" fontId="3" numFmtId="0" xfId="0" applyBorder="1" applyFont="1"/>
    <xf borderId="31" fillId="0" fontId="1" numFmtId="169" xfId="0" applyBorder="1" applyFont="1" applyNumberFormat="1"/>
    <xf borderId="31" fillId="0" fontId="1" numFmtId="170" xfId="0" applyBorder="1" applyFont="1" applyNumberFormat="1"/>
    <xf borderId="31" fillId="0" fontId="1" numFmtId="171" xfId="0" applyBorder="1" applyFont="1" applyNumberFormat="1"/>
    <xf borderId="34" fillId="0" fontId="1" numFmtId="0" xfId="0" applyAlignment="1" applyBorder="1" applyFont="1">
      <alignment horizontal="center" shrinkToFit="0" vertical="center" wrapText="1"/>
    </xf>
    <xf borderId="31" fillId="0" fontId="1" numFmtId="172" xfId="0" applyBorder="1" applyFont="1" applyNumberFormat="1"/>
    <xf borderId="31" fillId="0" fontId="1" numFmtId="173" xfId="0" applyBorder="1" applyFont="1" applyNumberFormat="1"/>
    <xf borderId="35" fillId="0" fontId="3" numFmtId="0" xfId="0" applyBorder="1" applyFont="1"/>
    <xf borderId="28" fillId="0" fontId="3" numFmtId="0" xfId="0" applyBorder="1" applyFont="1"/>
    <xf borderId="32" fillId="0" fontId="1" numFmtId="174" xfId="0" applyAlignment="1" applyBorder="1" applyFont="1" applyNumberFormat="1">
      <alignment horizontal="center"/>
    </xf>
    <xf borderId="31" fillId="0" fontId="1" numFmtId="0" xfId="0" applyBorder="1" applyFont="1"/>
    <xf borderId="31" fillId="0" fontId="1" numFmtId="175" xfId="0" applyBorder="1" applyFont="1" applyNumberFormat="1"/>
    <xf borderId="31" fillId="0" fontId="1" numFmtId="176" xfId="0" applyBorder="1" applyFont="1" applyNumberFormat="1"/>
    <xf borderId="32" fillId="2" fontId="5" numFmtId="0" xfId="0" applyAlignment="1" applyBorder="1" applyFont="1">
      <alignment horizontal="center"/>
    </xf>
    <xf borderId="36" fillId="0" fontId="3" numFmtId="0" xfId="0" applyBorder="1" applyFont="1"/>
    <xf borderId="0" fillId="0" fontId="5" numFmtId="0" xfId="0" applyFont="1"/>
    <xf borderId="21" fillId="10" fontId="21" numFmtId="0" xfId="0" applyBorder="1" applyFill="1" applyFont="1"/>
    <xf borderId="32" fillId="0" fontId="1" numFmtId="1" xfId="0" applyAlignment="1" applyBorder="1" applyFont="1" applyNumberFormat="1">
      <alignment horizontal="center"/>
    </xf>
    <xf borderId="32" fillId="0" fontId="1" numFmtId="177" xfId="0" applyAlignment="1" applyBorder="1" applyFont="1" applyNumberFormat="1">
      <alignment horizontal="center"/>
    </xf>
    <xf borderId="32" fillId="0" fontId="1" numFmtId="170" xfId="0" applyAlignment="1" applyBorder="1" applyFont="1" applyNumberFormat="1">
      <alignment horizontal="center"/>
    </xf>
    <xf borderId="37" fillId="0" fontId="12" numFmtId="0" xfId="0" applyAlignment="1" applyBorder="1" applyFont="1">
      <alignment horizontal="center" shrinkToFit="0" vertical="center" wrapText="1"/>
    </xf>
    <xf borderId="38" fillId="0" fontId="5" numFmtId="0" xfId="0" applyAlignment="1" applyBorder="1" applyFont="1">
      <alignment horizontal="center" vertical="center"/>
    </xf>
    <xf borderId="39" fillId="0" fontId="3" numFmtId="0" xfId="0" applyBorder="1" applyFont="1"/>
    <xf borderId="40" fillId="0" fontId="3" numFmtId="0" xfId="0" applyBorder="1" applyFont="1"/>
    <xf borderId="29" fillId="0" fontId="3" numFmtId="0" xfId="0" applyBorder="1" applyFont="1"/>
    <xf borderId="41" fillId="0" fontId="3" numFmtId="0" xfId="0" applyBorder="1" applyFont="1"/>
    <xf borderId="31" fillId="0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1" width="9.14"/>
    <col customWidth="1" min="12" max="26" width="8.71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6.25" customHeight="1">
      <c r="A2" s="1"/>
      <c r="B2" s="5" t="s">
        <v>1</v>
      </c>
      <c r="C2" s="3"/>
      <c r="D2" s="3"/>
      <c r="E2" s="3"/>
      <c r="F2" s="3"/>
      <c r="G2" s="3"/>
      <c r="H2" s="3"/>
      <c r="I2" s="3"/>
      <c r="J2" s="3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6" t="s">
        <v>2</v>
      </c>
      <c r="C3" s="3"/>
      <c r="D3" s="3"/>
      <c r="E3" s="3"/>
      <c r="F3" s="3"/>
      <c r="G3" s="3"/>
      <c r="H3" s="3"/>
      <c r="I3" s="3"/>
      <c r="J3" s="3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 t="s">
        <v>3</v>
      </c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4</v>
      </c>
      <c r="C7" s="3"/>
      <c r="D7" s="3"/>
      <c r="E7" s="3"/>
      <c r="F7" s="3"/>
      <c r="G7" s="3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9" t="s">
        <v>5</v>
      </c>
      <c r="G8" s="10" t="s">
        <v>6</v>
      </c>
      <c r="H8" s="1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2" t="s">
        <v>7</v>
      </c>
      <c r="E9" s="13"/>
      <c r="F9" s="14">
        <v>1.0</v>
      </c>
      <c r="G9" s="15">
        <v>4.0</v>
      </c>
      <c r="H9" s="1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2" t="s">
        <v>8</v>
      </c>
      <c r="F10" s="16">
        <v>1093.0</v>
      </c>
      <c r="G10" s="1" t="s">
        <v>9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2" t="s">
        <v>10</v>
      </c>
      <c r="F11" s="17">
        <v>9.0</v>
      </c>
      <c r="G11" s="1" t="s">
        <v>11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8" t="s">
        <v>12</v>
      </c>
      <c r="F12" s="17">
        <v>450.0</v>
      </c>
      <c r="G12" s="1" t="s">
        <v>11</v>
      </c>
      <c r="H12" s="1"/>
      <c r="I12" s="19" t="s">
        <v>13</v>
      </c>
      <c r="J12" s="20"/>
      <c r="K12" s="2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8" t="s">
        <v>14</v>
      </c>
      <c r="F13" s="17">
        <v>25.0</v>
      </c>
      <c r="G13" s="1" t="s">
        <v>11</v>
      </c>
      <c r="H13" s="1"/>
      <c r="I13" s="22">
        <f>(F15*F11)+(F16*F12)+(F17*F13)</f>
        <v>153238.6</v>
      </c>
      <c r="J13" s="23"/>
      <c r="K13" s="24" t="s">
        <v>11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2" t="s">
        <v>15</v>
      </c>
      <c r="E15" s="13"/>
      <c r="F15" s="25">
        <f>F10*12</f>
        <v>13116</v>
      </c>
      <c r="G15" s="1" t="s">
        <v>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2" t="s">
        <v>17</v>
      </c>
      <c r="F16" s="26">
        <f>((F10*0.35*F9)/SUM(F9:G9))/1.25</f>
        <v>61.208</v>
      </c>
      <c r="G16" s="1" t="s">
        <v>18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2" t="s">
        <v>19</v>
      </c>
      <c r="F17" s="27">
        <f>((F10*0.35*G9)/SUM(F9:G9))</f>
        <v>306.04</v>
      </c>
      <c r="G17" s="1" t="s">
        <v>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B11:E11"/>
    <mergeCell ref="C12:E12"/>
    <mergeCell ref="I12:K12"/>
    <mergeCell ref="D13:E13"/>
    <mergeCell ref="I13:J13"/>
    <mergeCell ref="C15:E15"/>
    <mergeCell ref="C16:E16"/>
    <mergeCell ref="C17:E17"/>
    <mergeCell ref="B1:K1"/>
    <mergeCell ref="B2:K2"/>
    <mergeCell ref="B3:K3"/>
    <mergeCell ref="B4:K4"/>
    <mergeCell ref="B7:H7"/>
    <mergeCell ref="B9:E9"/>
    <mergeCell ref="B10:E1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6" width="13.57"/>
    <col customWidth="1" min="7" max="7" width="13.14"/>
    <col customWidth="1" min="8" max="8" width="11.57"/>
    <col customWidth="1" min="9" max="9" width="11.43"/>
    <col customWidth="1" min="10" max="14" width="9.14"/>
    <col customWidth="1" min="15" max="15" width="13.57"/>
    <col customWidth="1" min="16" max="19" width="9.14"/>
    <col customWidth="1" min="20" max="26" width="8.71"/>
  </cols>
  <sheetData>
    <row r="1">
      <c r="A1" s="1"/>
      <c r="B1" s="28" t="s">
        <v>0</v>
      </c>
      <c r="C1" s="3"/>
      <c r="D1" s="3"/>
      <c r="E1" s="3"/>
      <c r="F1" s="3"/>
      <c r="G1" s="3"/>
      <c r="H1" s="3"/>
      <c r="I1" s="3"/>
      <c r="J1" s="3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6.25" customHeight="1">
      <c r="A2" s="1"/>
      <c r="B2" s="29" t="s">
        <v>1</v>
      </c>
      <c r="C2" s="3"/>
      <c r="D2" s="3"/>
      <c r="E2" s="3"/>
      <c r="F2" s="3"/>
      <c r="G2" s="3"/>
      <c r="H2" s="3"/>
      <c r="I2" s="3"/>
      <c r="J2" s="3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0" t="s">
        <v>2</v>
      </c>
      <c r="C3" s="3"/>
      <c r="D3" s="3"/>
      <c r="E3" s="3"/>
      <c r="F3" s="3"/>
      <c r="G3" s="3"/>
      <c r="H3" s="3"/>
      <c r="I3" s="3"/>
      <c r="J3" s="3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1" t="s">
        <v>3</v>
      </c>
      <c r="C4" s="3"/>
      <c r="D4" s="3"/>
      <c r="E4" s="3"/>
      <c r="F4" s="3"/>
      <c r="G4" s="3"/>
      <c r="H4" s="3"/>
      <c r="I4" s="3"/>
      <c r="J4" s="3"/>
      <c r="K4" s="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8"/>
      <c r="C5" s="18"/>
      <c r="D5" s="18"/>
      <c r="E5" s="18"/>
      <c r="F5" s="18"/>
      <c r="G5" s="18"/>
      <c r="H5" s="18"/>
      <c r="I5" s="18"/>
      <c r="J5" s="18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8"/>
      <c r="C6" s="18"/>
      <c r="D6" s="18"/>
      <c r="E6" s="18"/>
      <c r="F6" s="18"/>
      <c r="G6" s="18"/>
      <c r="H6" s="18"/>
      <c r="I6" s="18"/>
      <c r="J6" s="18"/>
      <c r="K6" s="1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8"/>
      <c r="C7" s="18"/>
      <c r="D7" s="18"/>
      <c r="E7" s="18"/>
      <c r="F7" s="18"/>
      <c r="G7" s="18"/>
      <c r="H7" s="18"/>
      <c r="I7" s="18"/>
      <c r="J7" s="18"/>
      <c r="K7" s="1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" t="s">
        <v>20</v>
      </c>
      <c r="C8" s="3"/>
      <c r="D8" s="3"/>
      <c r="E8" s="3"/>
      <c r="F8" s="3"/>
      <c r="G8" s="3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 t="s">
        <v>5</v>
      </c>
      <c r="H9" s="1" t="s">
        <v>6</v>
      </c>
      <c r="I9" s="1" t="s">
        <v>21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2" t="s">
        <v>22</v>
      </c>
      <c r="G10" s="32">
        <v>1.0</v>
      </c>
      <c r="H10" s="33">
        <v>1.5</v>
      </c>
      <c r="I10" s="32">
        <v>3.0</v>
      </c>
      <c r="J10" s="34">
        <f>SUM(G10:I10)</f>
        <v>5.5</v>
      </c>
      <c r="K10" s="1"/>
      <c r="L10" s="1"/>
      <c r="M10" s="35" t="s">
        <v>23</v>
      </c>
      <c r="N10" s="3"/>
      <c r="O10" s="3"/>
      <c r="P10" s="3"/>
      <c r="Q10" s="3"/>
      <c r="R10" s="4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2" t="s">
        <v>24</v>
      </c>
      <c r="G12" s="36">
        <v>400.0</v>
      </c>
      <c r="H12" s="1" t="s">
        <v>9</v>
      </c>
      <c r="I12" s="34">
        <f>G12*1.5</f>
        <v>600</v>
      </c>
      <c r="J12" s="1"/>
      <c r="K12" s="1"/>
      <c r="L12" s="37" t="s">
        <v>25</v>
      </c>
      <c r="O12" s="38">
        <v>500.0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2" t="s">
        <v>26</v>
      </c>
      <c r="O13" s="39">
        <v>20.0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2" t="s">
        <v>27</v>
      </c>
      <c r="G14" s="40">
        <f>(I12*G10/J10)/1.25</f>
        <v>87.27272727</v>
      </c>
      <c r="H14" s="1" t="s">
        <v>18</v>
      </c>
      <c r="I14" s="1"/>
      <c r="J14" s="1"/>
      <c r="K14" s="12" t="s">
        <v>28</v>
      </c>
      <c r="N14" s="13"/>
      <c r="O14" s="39">
        <v>90.0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2" t="s">
        <v>29</v>
      </c>
      <c r="G15" s="40">
        <f>(I12*H10/J10)</f>
        <v>163.6363636</v>
      </c>
      <c r="H15" s="1" t="s">
        <v>9</v>
      </c>
      <c r="I15" s="1"/>
      <c r="J15" s="1"/>
      <c r="K15" s="12" t="s">
        <v>30</v>
      </c>
      <c r="O15" s="39">
        <v>78.0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2" t="s">
        <v>31</v>
      </c>
      <c r="G16" s="40">
        <f>I12*I10/J10</f>
        <v>327.2727273</v>
      </c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1" t="s">
        <v>32</v>
      </c>
      <c r="B17" s="3"/>
      <c r="C17" s="3"/>
      <c r="D17" s="3"/>
      <c r="E17" s="3"/>
      <c r="F17" s="4"/>
      <c r="G17" s="42">
        <f>G16*9</f>
        <v>2945.454545</v>
      </c>
      <c r="H17" s="1" t="s">
        <v>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43" t="s">
        <v>33</v>
      </c>
      <c r="N18" s="4"/>
      <c r="O18" s="44">
        <f>(G14*O12)+(G15*O13)+(G16*O14)+(O15*H22)</f>
        <v>145783.6364</v>
      </c>
      <c r="P18" s="45"/>
      <c r="Q18" s="45"/>
      <c r="R18" s="46"/>
      <c r="S18" s="47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8" t="s">
        <v>34</v>
      </c>
      <c r="G20" s="3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2" t="s">
        <v>35</v>
      </c>
      <c r="H21" s="48">
        <v>0.01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2" t="s">
        <v>36</v>
      </c>
      <c r="H22" s="49">
        <f>G12*H21*222.5</f>
        <v>890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5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1">
    <mergeCell ref="B1:K1"/>
    <mergeCell ref="B2:K2"/>
    <mergeCell ref="B3:K3"/>
    <mergeCell ref="B4:K4"/>
    <mergeCell ref="B8:H8"/>
    <mergeCell ref="D10:F10"/>
    <mergeCell ref="M10:R10"/>
    <mergeCell ref="D16:F16"/>
    <mergeCell ref="A17:F17"/>
    <mergeCell ref="M18:N18"/>
    <mergeCell ref="O18:R18"/>
    <mergeCell ref="F20:H20"/>
    <mergeCell ref="F21:G21"/>
    <mergeCell ref="F22:G22"/>
    <mergeCell ref="C12:F12"/>
    <mergeCell ref="L12:N12"/>
    <mergeCell ref="L13:N13"/>
    <mergeCell ref="D14:F14"/>
    <mergeCell ref="K14:N14"/>
    <mergeCell ref="D15:F15"/>
    <mergeCell ref="K15:N1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5" width="11.86"/>
    <col customWidth="1" min="6" max="7" width="11.43"/>
    <col customWidth="1" min="8" max="8" width="12.43"/>
    <col customWidth="1" min="9" max="9" width="16.57"/>
    <col customWidth="1" min="10" max="26" width="8.71"/>
  </cols>
  <sheetData>
    <row r="1">
      <c r="C1" s="51" t="s">
        <v>37</v>
      </c>
      <c r="D1" s="3"/>
      <c r="E1" s="3"/>
      <c r="F1" s="3"/>
      <c r="G1" s="3"/>
      <c r="H1" s="4"/>
      <c r="I1" s="52"/>
    </row>
    <row r="2">
      <c r="C2" s="53" t="s">
        <v>38</v>
      </c>
      <c r="D2" s="18" t="s">
        <v>39</v>
      </c>
      <c r="I2" s="1"/>
    </row>
    <row r="3">
      <c r="C3" s="53" t="s">
        <v>40</v>
      </c>
      <c r="D3" s="18" t="s">
        <v>41</v>
      </c>
      <c r="I3" s="1"/>
    </row>
    <row r="4">
      <c r="C4" s="53" t="s">
        <v>42</v>
      </c>
      <c r="D4" s="18" t="s">
        <v>43</v>
      </c>
      <c r="I4" s="1"/>
    </row>
    <row r="5">
      <c r="C5" s="53" t="s">
        <v>44</v>
      </c>
      <c r="D5" s="18" t="s">
        <v>43</v>
      </c>
      <c r="I5" s="1"/>
    </row>
    <row r="6">
      <c r="C6" s="53" t="s">
        <v>45</v>
      </c>
      <c r="D6" s="54" t="s">
        <v>46</v>
      </c>
      <c r="I6" s="55"/>
    </row>
    <row r="7" ht="15.0" customHeight="1">
      <c r="C7" s="56" t="s">
        <v>47</v>
      </c>
      <c r="D7" s="57"/>
      <c r="E7" s="57"/>
      <c r="F7" s="57"/>
      <c r="G7" s="57"/>
      <c r="H7" s="58"/>
    </row>
    <row r="8" ht="39.0" customHeight="1">
      <c r="C8" s="59"/>
      <c r="D8" s="60"/>
      <c r="E8" s="60"/>
      <c r="F8" s="60"/>
      <c r="G8" s="60"/>
      <c r="H8" s="61"/>
    </row>
    <row r="9">
      <c r="C9" s="62" t="s">
        <v>48</v>
      </c>
      <c r="D9" s="63" t="s">
        <v>49</v>
      </c>
      <c r="E9" s="64"/>
      <c r="F9" s="65" t="s">
        <v>50</v>
      </c>
      <c r="G9" s="65" t="s">
        <v>51</v>
      </c>
      <c r="H9" s="65" t="s">
        <v>52</v>
      </c>
    </row>
    <row r="10">
      <c r="C10" s="66">
        <v>1.0</v>
      </c>
      <c r="D10" s="67" t="s">
        <v>5</v>
      </c>
      <c r="E10" s="68"/>
      <c r="F10" s="69">
        <v>130.7</v>
      </c>
      <c r="G10" s="70">
        <v>400.0</v>
      </c>
      <c r="H10" s="70">
        <f t="shared" ref="H10:H17" si="1">(F10*G10)</f>
        <v>52280</v>
      </c>
    </row>
    <row r="11">
      <c r="C11" s="66"/>
      <c r="D11" s="67" t="s">
        <v>53</v>
      </c>
      <c r="E11" s="68"/>
      <c r="F11" s="71">
        <v>245.0</v>
      </c>
      <c r="G11" s="70">
        <v>57.0</v>
      </c>
      <c r="H11" s="70">
        <f t="shared" si="1"/>
        <v>13965</v>
      </c>
    </row>
    <row r="12">
      <c r="C12" s="66">
        <v>2.0</v>
      </c>
      <c r="D12" s="67" t="s">
        <v>54</v>
      </c>
      <c r="E12" s="68"/>
      <c r="F12" s="71">
        <v>96.5</v>
      </c>
      <c r="G12" s="70">
        <v>35.0</v>
      </c>
      <c r="H12" s="70">
        <f t="shared" si="1"/>
        <v>3377.5</v>
      </c>
    </row>
    <row r="13">
      <c r="C13" s="66">
        <v>3.0</v>
      </c>
      <c r="D13" s="67" t="s">
        <v>55</v>
      </c>
      <c r="E13" s="68"/>
      <c r="F13" s="71">
        <v>490.0</v>
      </c>
      <c r="G13" s="70">
        <v>171.0</v>
      </c>
      <c r="H13" s="70">
        <f t="shared" si="1"/>
        <v>83790</v>
      </c>
    </row>
    <row r="14">
      <c r="C14" s="66">
        <v>4.0</v>
      </c>
      <c r="D14" s="67" t="s">
        <v>56</v>
      </c>
      <c r="E14" s="68"/>
      <c r="F14" s="71">
        <v>112.5</v>
      </c>
      <c r="G14" s="70">
        <v>70.0</v>
      </c>
      <c r="H14" s="70">
        <f t="shared" si="1"/>
        <v>7875</v>
      </c>
    </row>
    <row r="15">
      <c r="C15" s="66">
        <v>5.0</v>
      </c>
      <c r="D15" s="72" t="s">
        <v>57</v>
      </c>
      <c r="E15" s="73">
        <v>0.0</v>
      </c>
      <c r="F15" s="74">
        <v>0.0</v>
      </c>
      <c r="G15" s="70">
        <v>62000.0</v>
      </c>
      <c r="H15" s="70">
        <f t="shared" si="1"/>
        <v>0</v>
      </c>
    </row>
    <row r="16">
      <c r="C16" s="66">
        <v>6.0</v>
      </c>
      <c r="D16" s="75"/>
      <c r="E16" s="73">
        <v>0.0</v>
      </c>
      <c r="F16" s="74">
        <v>0.0</v>
      </c>
      <c r="G16" s="70">
        <v>62000.0</v>
      </c>
      <c r="H16" s="70">
        <f t="shared" si="1"/>
        <v>0</v>
      </c>
    </row>
    <row r="17">
      <c r="C17" s="66">
        <v>7.0</v>
      </c>
      <c r="D17" s="76"/>
      <c r="E17" s="73">
        <v>16.0</v>
      </c>
      <c r="F17" s="74">
        <v>1.082</v>
      </c>
      <c r="G17" s="70">
        <v>62000.0</v>
      </c>
      <c r="H17" s="70">
        <f t="shared" si="1"/>
        <v>67084</v>
      </c>
    </row>
    <row r="18">
      <c r="C18" s="66">
        <v>11.0</v>
      </c>
      <c r="D18" s="66" t="s">
        <v>58</v>
      </c>
      <c r="E18" s="77">
        <v>1656.0</v>
      </c>
      <c r="F18" s="68"/>
      <c r="G18" s="70">
        <v>9.0</v>
      </c>
      <c r="H18" s="70">
        <f>(E18*G18)</f>
        <v>14904</v>
      </c>
    </row>
    <row r="19">
      <c r="C19" s="66">
        <v>12.0</v>
      </c>
      <c r="D19" s="78"/>
      <c r="E19" s="78"/>
      <c r="F19" s="78"/>
      <c r="G19" s="78"/>
      <c r="H19" s="70"/>
    </row>
    <row r="20">
      <c r="C20" s="66">
        <v>13.0</v>
      </c>
      <c r="D20" s="78"/>
      <c r="E20" s="78"/>
      <c r="F20" s="78"/>
      <c r="G20" s="78" t="s">
        <v>59</v>
      </c>
      <c r="H20" s="70">
        <f>SUM(H10:H19)</f>
        <v>243275.5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D9:E9"/>
    <mergeCell ref="D10:E10"/>
    <mergeCell ref="D11:E11"/>
    <mergeCell ref="D12:E12"/>
    <mergeCell ref="D13:E13"/>
    <mergeCell ref="D14:E14"/>
    <mergeCell ref="D15:D17"/>
    <mergeCell ref="E18:F18"/>
    <mergeCell ref="C1:H1"/>
    <mergeCell ref="D2:H2"/>
    <mergeCell ref="D3:H3"/>
    <mergeCell ref="D4:H4"/>
    <mergeCell ref="D5:H5"/>
    <mergeCell ref="D6:H6"/>
    <mergeCell ref="C7:H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4" width="11.86"/>
    <col customWidth="1" min="5" max="5" width="19.71"/>
    <col customWidth="1" min="6" max="7" width="11.43"/>
    <col customWidth="1" min="8" max="8" width="12.43"/>
    <col customWidth="1" min="9" max="9" width="16.57"/>
    <col customWidth="1" min="10" max="26" width="8.71"/>
  </cols>
  <sheetData>
    <row r="1">
      <c r="C1" s="51" t="s">
        <v>37</v>
      </c>
      <c r="D1" s="3"/>
      <c r="E1" s="3"/>
      <c r="F1" s="3"/>
      <c r="G1" s="3"/>
      <c r="H1" s="4"/>
      <c r="I1" s="52"/>
    </row>
    <row r="2">
      <c r="C2" s="53" t="s">
        <v>38</v>
      </c>
      <c r="D2" s="18" t="s">
        <v>39</v>
      </c>
      <c r="I2" s="1"/>
    </row>
    <row r="3">
      <c r="C3" s="53" t="s">
        <v>40</v>
      </c>
      <c r="D3" s="18" t="s">
        <v>41</v>
      </c>
      <c r="I3" s="1"/>
    </row>
    <row r="4">
      <c r="C4" s="53" t="s">
        <v>42</v>
      </c>
      <c r="D4" s="18" t="s">
        <v>43</v>
      </c>
      <c r="I4" s="1"/>
    </row>
    <row r="5">
      <c r="C5" s="53" t="s">
        <v>44</v>
      </c>
      <c r="D5" s="18" t="s">
        <v>43</v>
      </c>
      <c r="I5" s="1"/>
    </row>
    <row r="6">
      <c r="C6" s="53" t="s">
        <v>45</v>
      </c>
      <c r="D6" s="54" t="s">
        <v>46</v>
      </c>
      <c r="I6" s="55"/>
    </row>
    <row r="7" ht="15.0" customHeight="1">
      <c r="C7" s="56" t="s">
        <v>60</v>
      </c>
      <c r="D7" s="57"/>
      <c r="E7" s="57"/>
      <c r="F7" s="57"/>
      <c r="G7" s="57"/>
      <c r="H7" s="58"/>
    </row>
    <row r="8" ht="39.0" customHeight="1">
      <c r="C8" s="59"/>
      <c r="D8" s="60"/>
      <c r="E8" s="60"/>
      <c r="F8" s="60"/>
      <c r="G8" s="60"/>
      <c r="H8" s="61"/>
    </row>
    <row r="9">
      <c r="C9" s="62" t="s">
        <v>48</v>
      </c>
      <c r="D9" s="63" t="s">
        <v>49</v>
      </c>
      <c r="E9" s="64"/>
      <c r="F9" s="65" t="s">
        <v>50</v>
      </c>
      <c r="G9" s="65" t="s">
        <v>51</v>
      </c>
      <c r="H9" s="65" t="s">
        <v>52</v>
      </c>
    </row>
    <row r="10">
      <c r="C10" s="66">
        <v>1.0</v>
      </c>
      <c r="D10" s="67" t="s">
        <v>5</v>
      </c>
      <c r="E10" s="68"/>
      <c r="F10" s="69">
        <v>44.5</v>
      </c>
      <c r="G10" s="70">
        <v>400.0</v>
      </c>
      <c r="H10" s="70">
        <f t="shared" ref="H10:H17" si="1">(F10*G10)</f>
        <v>17800</v>
      </c>
    </row>
    <row r="11">
      <c r="C11" s="66"/>
      <c r="D11" s="67" t="s">
        <v>61</v>
      </c>
      <c r="E11" s="68"/>
      <c r="F11" s="71">
        <v>83.5</v>
      </c>
      <c r="G11" s="70">
        <v>57.0</v>
      </c>
      <c r="H11" s="70">
        <f t="shared" si="1"/>
        <v>4759.5</v>
      </c>
    </row>
    <row r="12">
      <c r="C12" s="66">
        <v>2.0</v>
      </c>
      <c r="D12" s="67" t="s">
        <v>54</v>
      </c>
      <c r="E12" s="68"/>
      <c r="F12" s="71">
        <v>0.0</v>
      </c>
      <c r="G12" s="70">
        <v>35.0</v>
      </c>
      <c r="H12" s="70">
        <f t="shared" si="1"/>
        <v>0</v>
      </c>
    </row>
    <row r="13">
      <c r="C13" s="66">
        <v>3.0</v>
      </c>
      <c r="D13" s="67" t="s">
        <v>55</v>
      </c>
      <c r="E13" s="68"/>
      <c r="F13" s="71">
        <v>169.0</v>
      </c>
      <c r="G13" s="70">
        <v>171.0</v>
      </c>
      <c r="H13" s="70">
        <f t="shared" si="1"/>
        <v>28899</v>
      </c>
    </row>
    <row r="14">
      <c r="C14" s="66">
        <v>4.0</v>
      </c>
      <c r="D14" s="67" t="s">
        <v>56</v>
      </c>
      <c r="E14" s="68"/>
      <c r="F14" s="71">
        <v>0.0</v>
      </c>
      <c r="G14" s="70">
        <v>70.0</v>
      </c>
      <c r="H14" s="70">
        <f t="shared" si="1"/>
        <v>0</v>
      </c>
    </row>
    <row r="15">
      <c r="C15" s="66">
        <v>5.0</v>
      </c>
      <c r="D15" s="72" t="s">
        <v>57</v>
      </c>
      <c r="E15" s="79">
        <v>10.0</v>
      </c>
      <c r="F15" s="74">
        <v>0.287</v>
      </c>
      <c r="G15" s="70">
        <v>62000.0</v>
      </c>
      <c r="H15" s="70">
        <f t="shared" si="1"/>
        <v>17794</v>
      </c>
    </row>
    <row r="16">
      <c r="C16" s="66">
        <v>6.0</v>
      </c>
      <c r="D16" s="75"/>
      <c r="E16" s="73">
        <v>12.0</v>
      </c>
      <c r="F16" s="74">
        <v>0.0</v>
      </c>
      <c r="G16" s="70">
        <v>62000.0</v>
      </c>
      <c r="H16" s="70">
        <f t="shared" si="1"/>
        <v>0</v>
      </c>
    </row>
    <row r="17">
      <c r="C17" s="66">
        <v>7.0</v>
      </c>
      <c r="D17" s="76"/>
      <c r="E17" s="73">
        <v>16.0</v>
      </c>
      <c r="F17" s="74">
        <v>1.144</v>
      </c>
      <c r="G17" s="70">
        <v>62000.0</v>
      </c>
      <c r="H17" s="70">
        <f t="shared" si="1"/>
        <v>70928</v>
      </c>
    </row>
    <row r="18">
      <c r="C18" s="66">
        <v>11.0</v>
      </c>
      <c r="D18" s="66" t="s">
        <v>58</v>
      </c>
      <c r="E18" s="77">
        <v>0.0</v>
      </c>
      <c r="F18" s="68"/>
      <c r="G18" s="70">
        <v>9.0</v>
      </c>
      <c r="H18" s="70">
        <f>(E18*G18)</f>
        <v>0</v>
      </c>
    </row>
    <row r="19">
      <c r="C19" s="66">
        <v>12.0</v>
      </c>
      <c r="D19" s="78"/>
      <c r="E19" s="78"/>
      <c r="F19" s="78"/>
      <c r="G19" s="78"/>
      <c r="H19" s="70"/>
    </row>
    <row r="20">
      <c r="C20" s="66">
        <v>13.0</v>
      </c>
      <c r="D20" s="78"/>
      <c r="E20" s="78"/>
      <c r="F20" s="78"/>
      <c r="G20" s="78" t="s">
        <v>59</v>
      </c>
      <c r="H20" s="70">
        <f>SUM(H10:H19)</f>
        <v>140180.5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D9:E9"/>
    <mergeCell ref="D10:E10"/>
    <mergeCell ref="D11:E11"/>
    <mergeCell ref="D12:E12"/>
    <mergeCell ref="D13:E13"/>
    <mergeCell ref="D14:E14"/>
    <mergeCell ref="D15:D17"/>
    <mergeCell ref="E18:F18"/>
    <mergeCell ref="C1:H1"/>
    <mergeCell ref="D2:H2"/>
    <mergeCell ref="D3:H3"/>
    <mergeCell ref="D4:H4"/>
    <mergeCell ref="D5:H5"/>
    <mergeCell ref="D6:H6"/>
    <mergeCell ref="C7:H8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4" width="11.86"/>
    <col customWidth="1" min="5" max="5" width="17.86"/>
    <col customWidth="1" min="6" max="7" width="11.43"/>
    <col customWidth="1" min="8" max="8" width="12.43"/>
    <col customWidth="1" min="9" max="9" width="16.57"/>
    <col customWidth="1" min="10" max="26" width="8.71"/>
  </cols>
  <sheetData>
    <row r="1">
      <c r="C1" s="51" t="s">
        <v>37</v>
      </c>
      <c r="D1" s="3"/>
      <c r="E1" s="3"/>
      <c r="F1" s="3"/>
      <c r="G1" s="3"/>
      <c r="H1" s="4"/>
      <c r="I1" s="52"/>
    </row>
    <row r="2">
      <c r="C2" s="53" t="s">
        <v>38</v>
      </c>
      <c r="D2" s="18" t="s">
        <v>39</v>
      </c>
      <c r="I2" s="1"/>
    </row>
    <row r="3">
      <c r="C3" s="53" t="s">
        <v>40</v>
      </c>
      <c r="D3" s="18" t="s">
        <v>41</v>
      </c>
      <c r="I3" s="1"/>
    </row>
    <row r="4">
      <c r="C4" s="53" t="s">
        <v>42</v>
      </c>
      <c r="D4" s="18" t="s">
        <v>43</v>
      </c>
      <c r="I4" s="1"/>
    </row>
    <row r="5">
      <c r="C5" s="53" t="s">
        <v>44</v>
      </c>
      <c r="D5" s="18" t="s">
        <v>43</v>
      </c>
      <c r="I5" s="1"/>
    </row>
    <row r="6">
      <c r="C6" s="53" t="s">
        <v>45</v>
      </c>
      <c r="D6" s="54" t="s">
        <v>46</v>
      </c>
      <c r="I6" s="55"/>
    </row>
    <row r="7" ht="15.0" customHeight="1">
      <c r="C7" s="56" t="s">
        <v>62</v>
      </c>
      <c r="D7" s="57"/>
      <c r="E7" s="57"/>
      <c r="F7" s="57"/>
      <c r="G7" s="57"/>
      <c r="H7" s="58"/>
    </row>
    <row r="8" ht="39.0" customHeight="1">
      <c r="C8" s="59"/>
      <c r="D8" s="60"/>
      <c r="E8" s="60"/>
      <c r="F8" s="60"/>
      <c r="G8" s="60"/>
      <c r="H8" s="61"/>
    </row>
    <row r="9">
      <c r="C9" s="62" t="s">
        <v>48</v>
      </c>
      <c r="D9" s="63" t="s">
        <v>49</v>
      </c>
      <c r="E9" s="64"/>
      <c r="F9" s="65" t="s">
        <v>50</v>
      </c>
      <c r="G9" s="65" t="s">
        <v>51</v>
      </c>
      <c r="H9" s="65" t="s">
        <v>52</v>
      </c>
    </row>
    <row r="10">
      <c r="C10" s="66">
        <v>1.0</v>
      </c>
      <c r="D10" s="67" t="s">
        <v>5</v>
      </c>
      <c r="E10" s="68"/>
      <c r="F10" s="69">
        <v>96.0</v>
      </c>
      <c r="G10" s="70">
        <v>400.0</v>
      </c>
      <c r="H10" s="70">
        <f t="shared" ref="H10:H17" si="1">(F10*G10)</f>
        <v>38400</v>
      </c>
    </row>
    <row r="11">
      <c r="C11" s="66"/>
      <c r="D11" s="67" t="s">
        <v>53</v>
      </c>
      <c r="E11" s="68"/>
      <c r="F11" s="71">
        <v>180.0</v>
      </c>
      <c r="G11" s="70">
        <v>57.0</v>
      </c>
      <c r="H11" s="70">
        <f t="shared" si="1"/>
        <v>10260</v>
      </c>
    </row>
    <row r="12">
      <c r="C12" s="66">
        <v>2.0</v>
      </c>
      <c r="D12" s="67" t="s">
        <v>63</v>
      </c>
      <c r="E12" s="68"/>
      <c r="F12" s="71">
        <v>0.0</v>
      </c>
      <c r="G12" s="70">
        <v>35.0</v>
      </c>
      <c r="H12" s="70">
        <f t="shared" si="1"/>
        <v>0</v>
      </c>
    </row>
    <row r="13">
      <c r="C13" s="66">
        <v>3.0</v>
      </c>
      <c r="D13" s="67" t="s">
        <v>55</v>
      </c>
      <c r="E13" s="68"/>
      <c r="F13" s="71">
        <v>360.0</v>
      </c>
      <c r="G13" s="70">
        <v>171.0</v>
      </c>
      <c r="H13" s="70">
        <f t="shared" si="1"/>
        <v>61560</v>
      </c>
    </row>
    <row r="14">
      <c r="C14" s="66">
        <v>4.0</v>
      </c>
      <c r="D14" s="67" t="s">
        <v>56</v>
      </c>
      <c r="E14" s="68"/>
      <c r="F14" s="71">
        <v>0.0</v>
      </c>
      <c r="G14" s="70">
        <v>70.0</v>
      </c>
      <c r="H14" s="70">
        <f t="shared" si="1"/>
        <v>0</v>
      </c>
    </row>
    <row r="15">
      <c r="C15" s="66">
        <v>5.0</v>
      </c>
      <c r="D15" s="72" t="s">
        <v>57</v>
      </c>
      <c r="E15" s="79">
        <v>10.0</v>
      </c>
      <c r="F15" s="74">
        <v>0.662</v>
      </c>
      <c r="G15" s="70">
        <v>62000.0</v>
      </c>
      <c r="H15" s="70">
        <f t="shared" si="1"/>
        <v>41044</v>
      </c>
    </row>
    <row r="16">
      <c r="C16" s="66">
        <v>6.0</v>
      </c>
      <c r="D16" s="75"/>
      <c r="E16" s="73">
        <v>0.0</v>
      </c>
      <c r="F16" s="74">
        <v>0.0</v>
      </c>
      <c r="G16" s="70">
        <v>62000.0</v>
      </c>
      <c r="H16" s="70">
        <f t="shared" si="1"/>
        <v>0</v>
      </c>
    </row>
    <row r="17">
      <c r="C17" s="66">
        <v>7.0</v>
      </c>
      <c r="D17" s="76"/>
      <c r="E17" s="80">
        <v>16.0</v>
      </c>
      <c r="F17" s="74">
        <v>1.43</v>
      </c>
      <c r="G17" s="70">
        <v>62000.0</v>
      </c>
      <c r="H17" s="70">
        <f t="shared" si="1"/>
        <v>88660</v>
      </c>
    </row>
    <row r="18">
      <c r="C18" s="66">
        <v>11.0</v>
      </c>
      <c r="D18" s="66" t="s">
        <v>58</v>
      </c>
      <c r="E18" s="77">
        <v>0.0</v>
      </c>
      <c r="F18" s="68"/>
      <c r="G18" s="70">
        <v>9.0</v>
      </c>
      <c r="H18" s="70">
        <f>(E18*G18)</f>
        <v>0</v>
      </c>
    </row>
    <row r="19">
      <c r="C19" s="66">
        <v>12.0</v>
      </c>
      <c r="D19" s="78"/>
      <c r="E19" s="78"/>
      <c r="F19" s="78"/>
      <c r="G19" s="78"/>
      <c r="H19" s="70"/>
    </row>
    <row r="20">
      <c r="C20" s="66">
        <v>13.0</v>
      </c>
      <c r="D20" s="78"/>
      <c r="E20" s="78"/>
      <c r="F20" s="78"/>
      <c r="G20" s="78" t="s">
        <v>59</v>
      </c>
      <c r="H20" s="70">
        <f>SUM(H10:H19)</f>
        <v>239924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D9:E9"/>
    <mergeCell ref="D10:E10"/>
    <mergeCell ref="D11:E11"/>
    <mergeCell ref="D12:E12"/>
    <mergeCell ref="D13:E13"/>
    <mergeCell ref="D14:E14"/>
    <mergeCell ref="D15:D17"/>
    <mergeCell ref="E18:F18"/>
    <mergeCell ref="C1:H1"/>
    <mergeCell ref="D2:H2"/>
    <mergeCell ref="D3:H3"/>
    <mergeCell ref="D4:H4"/>
    <mergeCell ref="D5:H5"/>
    <mergeCell ref="D6:H6"/>
    <mergeCell ref="C7:H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4" width="11.86"/>
    <col customWidth="1" min="5" max="5" width="17.43"/>
    <col customWidth="1" min="6" max="7" width="11.43"/>
    <col customWidth="1" min="8" max="8" width="12.43"/>
    <col customWidth="1" min="9" max="9" width="16.57"/>
    <col customWidth="1" min="10" max="26" width="8.71"/>
  </cols>
  <sheetData>
    <row r="1">
      <c r="C1" s="51" t="s">
        <v>37</v>
      </c>
      <c r="D1" s="3"/>
      <c r="E1" s="3"/>
      <c r="F1" s="3"/>
      <c r="G1" s="3"/>
      <c r="H1" s="4"/>
      <c r="I1" s="52"/>
    </row>
    <row r="2">
      <c r="C2" s="53" t="s">
        <v>38</v>
      </c>
      <c r="D2" s="18" t="s">
        <v>39</v>
      </c>
      <c r="I2" s="1"/>
    </row>
    <row r="3">
      <c r="C3" s="53" t="s">
        <v>40</v>
      </c>
      <c r="D3" s="18" t="s">
        <v>41</v>
      </c>
      <c r="I3" s="1"/>
    </row>
    <row r="4">
      <c r="C4" s="53" t="s">
        <v>42</v>
      </c>
      <c r="D4" s="18" t="s">
        <v>43</v>
      </c>
      <c r="I4" s="1"/>
    </row>
    <row r="5">
      <c r="C5" s="53" t="s">
        <v>44</v>
      </c>
      <c r="D5" s="18" t="s">
        <v>43</v>
      </c>
      <c r="I5" s="1"/>
    </row>
    <row r="6">
      <c r="C6" s="53" t="s">
        <v>45</v>
      </c>
      <c r="D6" s="54" t="s">
        <v>46</v>
      </c>
      <c r="I6" s="55"/>
    </row>
    <row r="7" ht="15.0" customHeight="1">
      <c r="C7" s="56" t="s">
        <v>64</v>
      </c>
      <c r="D7" s="57"/>
      <c r="E7" s="57"/>
      <c r="F7" s="57"/>
      <c r="G7" s="57"/>
      <c r="H7" s="58"/>
    </row>
    <row r="8" ht="39.0" customHeight="1">
      <c r="C8" s="59"/>
      <c r="D8" s="60"/>
      <c r="E8" s="60"/>
      <c r="F8" s="60"/>
      <c r="G8" s="60"/>
      <c r="H8" s="61"/>
    </row>
    <row r="9">
      <c r="C9" s="62" t="s">
        <v>48</v>
      </c>
      <c r="D9" s="63" t="s">
        <v>49</v>
      </c>
      <c r="E9" s="64"/>
      <c r="F9" s="65" t="s">
        <v>50</v>
      </c>
      <c r="G9" s="65" t="s">
        <v>51</v>
      </c>
      <c r="H9" s="65" t="s">
        <v>52</v>
      </c>
    </row>
    <row r="10">
      <c r="C10" s="66">
        <v>1.0</v>
      </c>
      <c r="D10" s="67" t="s">
        <v>5</v>
      </c>
      <c r="E10" s="68"/>
      <c r="F10" s="69">
        <v>143.3018181818182</v>
      </c>
      <c r="G10" s="70">
        <v>400.0</v>
      </c>
      <c r="H10" s="70">
        <f t="shared" ref="H10:H17" si="1">(F10*G10)</f>
        <v>57320.72727</v>
      </c>
    </row>
    <row r="11">
      <c r="C11" s="66"/>
      <c r="D11" s="67" t="s">
        <v>53</v>
      </c>
      <c r="E11" s="68"/>
      <c r="F11" s="71">
        <v>268.6909090909091</v>
      </c>
      <c r="G11" s="70">
        <v>57.0</v>
      </c>
      <c r="H11" s="70">
        <f t="shared" si="1"/>
        <v>15315.38182</v>
      </c>
    </row>
    <row r="12">
      <c r="C12" s="66">
        <v>2.0</v>
      </c>
      <c r="D12" s="67" t="s">
        <v>54</v>
      </c>
      <c r="E12" s="68"/>
      <c r="F12" s="71">
        <v>0.0</v>
      </c>
      <c r="G12" s="70">
        <v>35.0</v>
      </c>
      <c r="H12" s="70">
        <f t="shared" si="1"/>
        <v>0</v>
      </c>
    </row>
    <row r="13">
      <c r="C13" s="66">
        <v>3.0</v>
      </c>
      <c r="D13" s="67" t="s">
        <v>55</v>
      </c>
      <c r="E13" s="68"/>
      <c r="F13" s="71">
        <v>537.3818181818182</v>
      </c>
      <c r="G13" s="70">
        <v>171.0</v>
      </c>
      <c r="H13" s="70">
        <f t="shared" si="1"/>
        <v>91892.29091</v>
      </c>
    </row>
    <row r="14">
      <c r="C14" s="66">
        <v>4.0</v>
      </c>
      <c r="D14" s="67" t="s">
        <v>56</v>
      </c>
      <c r="E14" s="68"/>
      <c r="F14" s="71">
        <v>0.0</v>
      </c>
      <c r="G14" s="70">
        <v>70.0</v>
      </c>
      <c r="H14" s="70">
        <f t="shared" si="1"/>
        <v>0</v>
      </c>
    </row>
    <row r="15">
      <c r="C15" s="66">
        <v>5.0</v>
      </c>
      <c r="D15" s="72" t="s">
        <v>57</v>
      </c>
      <c r="E15" s="80">
        <v>10.0</v>
      </c>
      <c r="F15" s="74">
        <v>2.0</v>
      </c>
      <c r="G15" s="70">
        <v>62000.0</v>
      </c>
      <c r="H15" s="70">
        <f t="shared" si="1"/>
        <v>124000</v>
      </c>
    </row>
    <row r="16">
      <c r="C16" s="66">
        <v>6.0</v>
      </c>
      <c r="D16" s="75"/>
      <c r="E16" s="73">
        <v>0.0</v>
      </c>
      <c r="F16" s="74">
        <v>0.0</v>
      </c>
      <c r="G16" s="70">
        <v>62000.0</v>
      </c>
      <c r="H16" s="70">
        <f t="shared" si="1"/>
        <v>0</v>
      </c>
    </row>
    <row r="17">
      <c r="C17" s="66">
        <v>7.0</v>
      </c>
      <c r="D17" s="76"/>
      <c r="E17" s="73">
        <v>0.0</v>
      </c>
      <c r="F17" s="74">
        <v>0.0</v>
      </c>
      <c r="G17" s="70">
        <v>62000.0</v>
      </c>
      <c r="H17" s="70">
        <f t="shared" si="1"/>
        <v>0</v>
      </c>
    </row>
    <row r="18">
      <c r="C18" s="66">
        <v>11.0</v>
      </c>
      <c r="D18" s="66" t="s">
        <v>58</v>
      </c>
      <c r="E18" s="77">
        <v>0.0</v>
      </c>
      <c r="F18" s="68"/>
      <c r="G18" s="70">
        <v>9.0</v>
      </c>
      <c r="H18" s="70">
        <f>(E18*G18)</f>
        <v>0</v>
      </c>
    </row>
    <row r="19">
      <c r="C19" s="66">
        <v>12.0</v>
      </c>
      <c r="D19" s="78"/>
      <c r="E19" s="78"/>
      <c r="F19" s="78"/>
      <c r="G19" s="78"/>
      <c r="H19" s="70"/>
    </row>
    <row r="20">
      <c r="C20" s="66">
        <v>13.0</v>
      </c>
      <c r="D20" s="78"/>
      <c r="E20" s="78"/>
      <c r="F20" s="78"/>
      <c r="G20" s="78" t="s">
        <v>59</v>
      </c>
      <c r="H20" s="70">
        <f>SUM(H10:H19)</f>
        <v>288528.4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D9:E9"/>
    <mergeCell ref="D10:E10"/>
    <mergeCell ref="D11:E11"/>
    <mergeCell ref="D12:E12"/>
    <mergeCell ref="D13:E13"/>
    <mergeCell ref="D14:E14"/>
    <mergeCell ref="D15:D17"/>
    <mergeCell ref="E18:F18"/>
    <mergeCell ref="C1:H1"/>
    <mergeCell ref="D2:H2"/>
    <mergeCell ref="D3:H3"/>
    <mergeCell ref="D4:H4"/>
    <mergeCell ref="D5:H5"/>
    <mergeCell ref="D6:H6"/>
    <mergeCell ref="C7:H8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4" width="11.86"/>
    <col customWidth="1" min="5" max="5" width="17.43"/>
    <col customWidth="1" min="6" max="7" width="11.43"/>
    <col customWidth="1" min="8" max="8" width="12.43"/>
    <col customWidth="1" min="9" max="9" width="16.57"/>
    <col customWidth="1" min="10" max="26" width="8.71"/>
  </cols>
  <sheetData>
    <row r="1">
      <c r="C1" s="51" t="s">
        <v>37</v>
      </c>
      <c r="D1" s="3"/>
      <c r="E1" s="3"/>
      <c r="F1" s="3"/>
      <c r="G1" s="3"/>
      <c r="H1" s="4"/>
      <c r="I1" s="52"/>
    </row>
    <row r="2">
      <c r="C2" s="53" t="s">
        <v>38</v>
      </c>
      <c r="D2" s="18" t="s">
        <v>39</v>
      </c>
      <c r="I2" s="1"/>
    </row>
    <row r="3">
      <c r="C3" s="53" t="s">
        <v>40</v>
      </c>
      <c r="D3" s="18" t="s">
        <v>41</v>
      </c>
      <c r="I3" s="1"/>
    </row>
    <row r="4">
      <c r="C4" s="53" t="s">
        <v>42</v>
      </c>
      <c r="D4" s="18" t="s">
        <v>43</v>
      </c>
      <c r="I4" s="1"/>
    </row>
    <row r="5">
      <c r="C5" s="53" t="s">
        <v>44</v>
      </c>
      <c r="D5" s="18" t="s">
        <v>43</v>
      </c>
      <c r="I5" s="1"/>
    </row>
    <row r="6">
      <c r="C6" s="53" t="s">
        <v>45</v>
      </c>
      <c r="D6" s="54" t="s">
        <v>46</v>
      </c>
      <c r="I6" s="55"/>
    </row>
    <row r="7" ht="15.0" customHeight="1">
      <c r="C7" s="56" t="s">
        <v>65</v>
      </c>
      <c r="D7" s="57"/>
      <c r="E7" s="57"/>
      <c r="F7" s="57"/>
      <c r="G7" s="57"/>
      <c r="H7" s="58"/>
    </row>
    <row r="8" ht="39.0" customHeight="1">
      <c r="C8" s="59"/>
      <c r="D8" s="60"/>
      <c r="E8" s="60"/>
      <c r="F8" s="60"/>
      <c r="G8" s="60"/>
      <c r="H8" s="61"/>
    </row>
    <row r="9">
      <c r="C9" s="62" t="s">
        <v>48</v>
      </c>
      <c r="D9" s="63" t="s">
        <v>49</v>
      </c>
      <c r="E9" s="64"/>
      <c r="F9" s="65" t="s">
        <v>50</v>
      </c>
      <c r="G9" s="65" t="s">
        <v>51</v>
      </c>
      <c r="H9" s="65" t="s">
        <v>52</v>
      </c>
    </row>
    <row r="10">
      <c r="C10" s="66">
        <v>1.0</v>
      </c>
      <c r="D10" s="67" t="s">
        <v>5</v>
      </c>
      <c r="E10" s="68"/>
      <c r="F10" s="69">
        <v>60.0</v>
      </c>
      <c r="G10" s="70">
        <v>400.0</v>
      </c>
      <c r="H10" s="70">
        <f t="shared" ref="H10:H17" si="1">(F10*G10)</f>
        <v>24000</v>
      </c>
    </row>
    <row r="11">
      <c r="C11" s="66">
        <v>2.0</v>
      </c>
      <c r="D11" s="67" t="s">
        <v>53</v>
      </c>
      <c r="E11" s="68"/>
      <c r="F11" s="71">
        <v>0.0</v>
      </c>
      <c r="G11" s="70">
        <v>57.0</v>
      </c>
      <c r="H11" s="70">
        <f t="shared" si="1"/>
        <v>0</v>
      </c>
    </row>
    <row r="12">
      <c r="C12" s="66">
        <v>3.0</v>
      </c>
      <c r="D12" s="67" t="s">
        <v>54</v>
      </c>
      <c r="E12" s="68"/>
      <c r="F12" s="71">
        <v>262.0</v>
      </c>
      <c r="G12" s="70">
        <v>35.0</v>
      </c>
      <c r="H12" s="70">
        <f t="shared" si="1"/>
        <v>9170</v>
      </c>
    </row>
    <row r="13">
      <c r="C13" s="66">
        <v>4.0</v>
      </c>
      <c r="D13" s="67" t="s">
        <v>66</v>
      </c>
      <c r="E13" s="68"/>
      <c r="F13" s="71">
        <v>110.0</v>
      </c>
      <c r="G13" s="70">
        <v>171.0</v>
      </c>
      <c r="H13" s="70">
        <f t="shared" si="1"/>
        <v>18810</v>
      </c>
    </row>
    <row r="14">
      <c r="C14" s="66">
        <v>5.0</v>
      </c>
      <c r="D14" s="67" t="s">
        <v>56</v>
      </c>
      <c r="E14" s="68"/>
      <c r="F14" s="71">
        <v>235.0</v>
      </c>
      <c r="G14" s="70">
        <v>70.0</v>
      </c>
      <c r="H14" s="70">
        <f t="shared" si="1"/>
        <v>16450</v>
      </c>
    </row>
    <row r="15">
      <c r="C15" s="66">
        <v>6.0</v>
      </c>
      <c r="D15" s="72" t="s">
        <v>57</v>
      </c>
      <c r="E15" s="80">
        <v>10.0</v>
      </c>
      <c r="F15" s="74">
        <v>0.0</v>
      </c>
      <c r="G15" s="70">
        <v>62000.0</v>
      </c>
      <c r="H15" s="70">
        <f t="shared" si="1"/>
        <v>0</v>
      </c>
    </row>
    <row r="16">
      <c r="C16" s="66">
        <v>7.0</v>
      </c>
      <c r="D16" s="75"/>
      <c r="E16" s="73">
        <v>12.0</v>
      </c>
      <c r="F16" s="74">
        <v>0.0</v>
      </c>
      <c r="G16" s="70">
        <v>62000.0</v>
      </c>
      <c r="H16" s="70">
        <f t="shared" si="1"/>
        <v>0</v>
      </c>
    </row>
    <row r="17">
      <c r="C17" s="66">
        <v>8.0</v>
      </c>
      <c r="D17" s="76"/>
      <c r="E17" s="73">
        <v>16.0</v>
      </c>
      <c r="F17" s="74">
        <v>0.0</v>
      </c>
      <c r="G17" s="70">
        <v>62000.0</v>
      </c>
      <c r="H17" s="70">
        <f t="shared" si="1"/>
        <v>0</v>
      </c>
    </row>
    <row r="18">
      <c r="C18" s="66">
        <v>9.0</v>
      </c>
      <c r="D18" s="66" t="s">
        <v>58</v>
      </c>
      <c r="E18" s="77">
        <v>3156.0</v>
      </c>
      <c r="F18" s="68"/>
      <c r="G18" s="70">
        <v>9.0</v>
      </c>
      <c r="H18" s="70">
        <f>(E18*G18)</f>
        <v>28404</v>
      </c>
    </row>
    <row r="19">
      <c r="C19" s="66">
        <v>10.0</v>
      </c>
      <c r="D19" s="78"/>
      <c r="E19" s="78"/>
      <c r="F19" s="78"/>
      <c r="G19" s="78"/>
      <c r="H19" s="70"/>
    </row>
    <row r="20">
      <c r="C20" s="66">
        <v>11.0</v>
      </c>
      <c r="D20" s="78"/>
      <c r="E20" s="78"/>
      <c r="F20" s="78"/>
      <c r="G20" s="78" t="s">
        <v>59</v>
      </c>
      <c r="H20" s="70">
        <f>SUM(H10:H19)</f>
        <v>96834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D9:E9"/>
    <mergeCell ref="D10:E10"/>
    <mergeCell ref="D11:E11"/>
    <mergeCell ref="D12:E12"/>
    <mergeCell ref="D13:E13"/>
    <mergeCell ref="D14:E14"/>
    <mergeCell ref="D15:D17"/>
    <mergeCell ref="E18:F18"/>
    <mergeCell ref="C1:H1"/>
    <mergeCell ref="D2:H2"/>
    <mergeCell ref="D3:H3"/>
    <mergeCell ref="D4:H4"/>
    <mergeCell ref="D5:H5"/>
    <mergeCell ref="D6:H6"/>
    <mergeCell ref="C7:H8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4" width="11.86"/>
    <col customWidth="1" min="5" max="5" width="17.43"/>
    <col customWidth="1" min="6" max="7" width="11.43"/>
    <col customWidth="1" min="8" max="8" width="12.43"/>
    <col customWidth="1" min="9" max="9" width="16.57"/>
    <col customWidth="1" min="10" max="26" width="8.71"/>
  </cols>
  <sheetData>
    <row r="1">
      <c r="C1" s="51" t="s">
        <v>37</v>
      </c>
      <c r="D1" s="3"/>
      <c r="E1" s="3"/>
      <c r="F1" s="3"/>
      <c r="G1" s="3"/>
      <c r="H1" s="4"/>
      <c r="I1" s="52"/>
    </row>
    <row r="2">
      <c r="C2" s="53" t="s">
        <v>38</v>
      </c>
      <c r="D2" s="18" t="s">
        <v>39</v>
      </c>
      <c r="I2" s="1"/>
    </row>
    <row r="3">
      <c r="C3" s="53" t="s">
        <v>40</v>
      </c>
      <c r="D3" s="18" t="s">
        <v>41</v>
      </c>
      <c r="I3" s="1"/>
    </row>
    <row r="4">
      <c r="C4" s="53" t="s">
        <v>42</v>
      </c>
      <c r="D4" s="18" t="s">
        <v>43</v>
      </c>
      <c r="I4" s="1"/>
    </row>
    <row r="5">
      <c r="C5" s="53" t="s">
        <v>44</v>
      </c>
      <c r="D5" s="18" t="s">
        <v>43</v>
      </c>
      <c r="I5" s="1"/>
    </row>
    <row r="6">
      <c r="C6" s="53" t="s">
        <v>45</v>
      </c>
      <c r="D6" s="54" t="s">
        <v>46</v>
      </c>
      <c r="I6" s="55"/>
    </row>
    <row r="7" ht="15.0" customHeight="1">
      <c r="C7" s="56" t="s">
        <v>67</v>
      </c>
      <c r="D7" s="57"/>
      <c r="E7" s="57"/>
      <c r="F7" s="57"/>
      <c r="G7" s="57"/>
      <c r="H7" s="58"/>
    </row>
    <row r="8" ht="39.0" customHeight="1">
      <c r="C8" s="59"/>
      <c r="D8" s="60"/>
      <c r="E8" s="60"/>
      <c r="F8" s="60"/>
      <c r="G8" s="60"/>
      <c r="H8" s="61"/>
    </row>
    <row r="9">
      <c r="C9" s="62" t="s">
        <v>48</v>
      </c>
      <c r="D9" s="63" t="s">
        <v>49</v>
      </c>
      <c r="E9" s="64"/>
      <c r="F9" s="65" t="s">
        <v>50</v>
      </c>
      <c r="G9" s="65" t="s">
        <v>51</v>
      </c>
      <c r="H9" s="65" t="s">
        <v>52</v>
      </c>
    </row>
    <row r="10">
      <c r="C10" s="66">
        <v>1.0</v>
      </c>
      <c r="D10" s="67" t="s">
        <v>5</v>
      </c>
      <c r="E10" s="68"/>
      <c r="F10" s="69">
        <v>92.0</v>
      </c>
      <c r="G10" s="70">
        <v>400.0</v>
      </c>
      <c r="H10" s="70">
        <f t="shared" ref="H10:H17" si="1">(F10*G10)</f>
        <v>36800</v>
      </c>
    </row>
    <row r="11">
      <c r="C11" s="66">
        <v>2.0</v>
      </c>
      <c r="D11" s="67" t="s">
        <v>61</v>
      </c>
      <c r="E11" s="68"/>
      <c r="F11" s="71">
        <v>0.0</v>
      </c>
      <c r="G11" s="70">
        <v>57.0</v>
      </c>
      <c r="H11" s="70">
        <f t="shared" si="1"/>
        <v>0</v>
      </c>
    </row>
    <row r="12">
      <c r="C12" s="66">
        <v>3.0</v>
      </c>
      <c r="D12" s="67" t="s">
        <v>54</v>
      </c>
      <c r="E12" s="68"/>
      <c r="F12" s="71">
        <v>506.0</v>
      </c>
      <c r="G12" s="70">
        <v>35.0</v>
      </c>
      <c r="H12" s="70">
        <f t="shared" si="1"/>
        <v>17710</v>
      </c>
    </row>
    <row r="13">
      <c r="C13" s="66">
        <v>4.0</v>
      </c>
      <c r="D13" s="67" t="s">
        <v>66</v>
      </c>
      <c r="E13" s="68"/>
      <c r="F13" s="71">
        <v>0.0</v>
      </c>
      <c r="G13" s="70">
        <v>171.0</v>
      </c>
      <c r="H13" s="70">
        <f t="shared" si="1"/>
        <v>0</v>
      </c>
    </row>
    <row r="14">
      <c r="C14" s="66">
        <v>5.0</v>
      </c>
      <c r="D14" s="67" t="s">
        <v>56</v>
      </c>
      <c r="E14" s="68"/>
      <c r="F14" s="71">
        <v>0.0</v>
      </c>
      <c r="G14" s="70">
        <v>70.0</v>
      </c>
      <c r="H14" s="70">
        <f t="shared" si="1"/>
        <v>0</v>
      </c>
    </row>
    <row r="15">
      <c r="C15" s="66">
        <v>6.0</v>
      </c>
      <c r="D15" s="72" t="s">
        <v>57</v>
      </c>
      <c r="E15" s="80">
        <v>10.0</v>
      </c>
      <c r="F15" s="74">
        <v>0.0</v>
      </c>
      <c r="G15" s="70">
        <v>62000.0</v>
      </c>
      <c r="H15" s="70">
        <f t="shared" si="1"/>
        <v>0</v>
      </c>
    </row>
    <row r="16">
      <c r="C16" s="66">
        <v>7.0</v>
      </c>
      <c r="D16" s="75"/>
      <c r="E16" s="73">
        <v>12.0</v>
      </c>
      <c r="F16" s="74">
        <v>0.0</v>
      </c>
      <c r="G16" s="70">
        <v>62000.0</v>
      </c>
      <c r="H16" s="70">
        <f t="shared" si="1"/>
        <v>0</v>
      </c>
    </row>
    <row r="17">
      <c r="C17" s="66">
        <v>8.0</v>
      </c>
      <c r="D17" s="76"/>
      <c r="E17" s="73">
        <v>16.0</v>
      </c>
      <c r="F17" s="74">
        <v>0.0</v>
      </c>
      <c r="G17" s="70">
        <v>62000.0</v>
      </c>
      <c r="H17" s="70">
        <f t="shared" si="1"/>
        <v>0</v>
      </c>
    </row>
    <row r="18">
      <c r="C18" s="66">
        <v>9.0</v>
      </c>
      <c r="D18" s="66" t="s">
        <v>58</v>
      </c>
      <c r="E18" s="77">
        <v>13116.0</v>
      </c>
      <c r="F18" s="68"/>
      <c r="G18" s="70">
        <v>9.0</v>
      </c>
      <c r="H18" s="70">
        <f>(E18*G18)</f>
        <v>118044</v>
      </c>
    </row>
    <row r="19">
      <c r="C19" s="66">
        <v>10.0</v>
      </c>
      <c r="D19" s="78"/>
      <c r="E19" s="78"/>
      <c r="F19" s="78"/>
      <c r="G19" s="78"/>
      <c r="H19" s="70"/>
    </row>
    <row r="20">
      <c r="C20" s="66">
        <v>11.0</v>
      </c>
      <c r="D20" s="78"/>
      <c r="E20" s="78"/>
      <c r="F20" s="78"/>
      <c r="G20" s="78" t="s">
        <v>59</v>
      </c>
      <c r="H20" s="70">
        <f>SUM(H10:H19)</f>
        <v>172554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D9:E9"/>
    <mergeCell ref="D10:E10"/>
    <mergeCell ref="D11:E11"/>
    <mergeCell ref="D12:E12"/>
    <mergeCell ref="D13:E13"/>
    <mergeCell ref="D14:E14"/>
    <mergeCell ref="D15:D17"/>
    <mergeCell ref="E18:F18"/>
    <mergeCell ref="C1:H1"/>
    <mergeCell ref="D2:H2"/>
    <mergeCell ref="D3:H3"/>
    <mergeCell ref="D4:H4"/>
    <mergeCell ref="D5:H5"/>
    <mergeCell ref="D6:H6"/>
    <mergeCell ref="C7:H8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57"/>
    <col customWidth="1" min="4" max="4" width="11.86"/>
    <col customWidth="1" min="5" max="5" width="16.86"/>
    <col customWidth="1" min="6" max="7" width="11.43"/>
    <col customWidth="1" min="8" max="8" width="12.43"/>
    <col customWidth="1" min="9" max="9" width="16.57"/>
    <col customWidth="1" min="10" max="26" width="8.71"/>
  </cols>
  <sheetData>
    <row r="1">
      <c r="C1" s="81" t="s">
        <v>37</v>
      </c>
      <c r="D1" s="82"/>
      <c r="E1" s="82"/>
      <c r="F1" s="82"/>
      <c r="G1" s="82"/>
      <c r="H1" s="68"/>
      <c r="I1" s="83"/>
    </row>
    <row r="2">
      <c r="C2" s="78" t="s">
        <v>38</v>
      </c>
      <c r="D2" s="67" t="s">
        <v>39</v>
      </c>
      <c r="E2" s="82"/>
      <c r="F2" s="82"/>
      <c r="G2" s="82"/>
      <c r="H2" s="68"/>
      <c r="I2" s="1"/>
    </row>
    <row r="3">
      <c r="C3" s="78" t="s">
        <v>40</v>
      </c>
      <c r="D3" s="67" t="s">
        <v>41</v>
      </c>
      <c r="E3" s="82"/>
      <c r="F3" s="82"/>
      <c r="G3" s="82"/>
      <c r="H3" s="68"/>
      <c r="I3" s="1"/>
    </row>
    <row r="4">
      <c r="C4" s="78" t="s">
        <v>42</v>
      </c>
      <c r="D4" s="67" t="s">
        <v>43</v>
      </c>
      <c r="E4" s="82"/>
      <c r="F4" s="82"/>
      <c r="G4" s="82"/>
      <c r="H4" s="68"/>
      <c r="I4" s="1"/>
    </row>
    <row r="5">
      <c r="C5" s="78" t="s">
        <v>44</v>
      </c>
      <c r="D5" s="67" t="s">
        <v>43</v>
      </c>
      <c r="E5" s="82"/>
      <c r="F5" s="82"/>
      <c r="G5" s="82"/>
      <c r="H5" s="68"/>
      <c r="I5" s="1"/>
      <c r="M5" s="18" t="s">
        <v>68</v>
      </c>
      <c r="O5" s="84">
        <v>1400.0</v>
      </c>
    </row>
    <row r="6">
      <c r="C6" s="78" t="s">
        <v>45</v>
      </c>
      <c r="D6" s="85" t="s">
        <v>46</v>
      </c>
      <c r="E6" s="82"/>
      <c r="F6" s="82"/>
      <c r="G6" s="82"/>
      <c r="H6" s="68"/>
      <c r="I6" s="55"/>
    </row>
    <row r="7">
      <c r="C7" s="67" t="s">
        <v>69</v>
      </c>
      <c r="D7" s="68"/>
      <c r="E7" s="86">
        <v>1452.0</v>
      </c>
      <c r="F7" s="82"/>
      <c r="G7" s="82"/>
      <c r="H7" s="68"/>
    </row>
    <row r="8">
      <c r="C8" s="67" t="s">
        <v>70</v>
      </c>
      <c r="D8" s="82"/>
      <c r="E8" s="68"/>
      <c r="F8" s="87">
        <f>(H23+H35)</f>
        <v>2225091</v>
      </c>
      <c r="G8" s="82"/>
      <c r="H8" s="68"/>
    </row>
    <row r="9" ht="15.0" customHeight="1">
      <c r="C9" s="88" t="s">
        <v>71</v>
      </c>
      <c r="H9" s="13"/>
    </row>
    <row r="10" ht="39.0" customHeight="1">
      <c r="C10" s="59"/>
      <c r="D10" s="60"/>
      <c r="E10" s="60"/>
      <c r="F10" s="60"/>
      <c r="G10" s="60"/>
      <c r="H10" s="61"/>
    </row>
    <row r="11">
      <c r="C11" s="62" t="s">
        <v>48</v>
      </c>
      <c r="D11" s="63" t="s">
        <v>49</v>
      </c>
      <c r="E11" s="64"/>
      <c r="F11" s="65" t="s">
        <v>50</v>
      </c>
      <c r="G11" s="65" t="s">
        <v>51</v>
      </c>
      <c r="H11" s="65" t="s">
        <v>52</v>
      </c>
    </row>
    <row r="12">
      <c r="C12" s="66">
        <v>1.0</v>
      </c>
      <c r="D12" s="67" t="s">
        <v>5</v>
      </c>
      <c r="E12" s="68"/>
      <c r="F12" s="69">
        <v>567.0</v>
      </c>
      <c r="G12" s="70">
        <v>400.0</v>
      </c>
      <c r="H12" s="70">
        <f t="shared" ref="H12:H20" si="1">(F12*G12)</f>
        <v>226800</v>
      </c>
    </row>
    <row r="13">
      <c r="C13" s="66"/>
      <c r="D13" s="67" t="s">
        <v>61</v>
      </c>
      <c r="E13" s="68"/>
      <c r="F13" s="71">
        <v>778.0</v>
      </c>
      <c r="G13" s="70">
        <v>57.0</v>
      </c>
      <c r="H13" s="70">
        <f t="shared" si="1"/>
        <v>44346</v>
      </c>
    </row>
    <row r="14">
      <c r="C14" s="66">
        <v>2.0</v>
      </c>
      <c r="D14" s="67" t="s">
        <v>54</v>
      </c>
      <c r="E14" s="68"/>
      <c r="F14" s="71">
        <v>865.0</v>
      </c>
      <c r="G14" s="70">
        <v>35.0</v>
      </c>
      <c r="H14" s="70">
        <f t="shared" si="1"/>
        <v>30275</v>
      </c>
    </row>
    <row r="15">
      <c r="C15" s="66"/>
      <c r="D15" s="67" t="s">
        <v>72</v>
      </c>
      <c r="E15" s="68"/>
      <c r="F15" s="71">
        <v>109.0</v>
      </c>
      <c r="G15" s="70">
        <v>171.0</v>
      </c>
      <c r="H15" s="70">
        <f t="shared" si="1"/>
        <v>18639</v>
      </c>
    </row>
    <row r="16">
      <c r="C16" s="66">
        <v>3.0</v>
      </c>
      <c r="D16" s="67" t="s">
        <v>55</v>
      </c>
      <c r="E16" s="68"/>
      <c r="F16" s="71">
        <v>1556.0</v>
      </c>
      <c r="G16" s="70">
        <v>171.0</v>
      </c>
      <c r="H16" s="70">
        <f t="shared" si="1"/>
        <v>266076</v>
      </c>
    </row>
    <row r="17">
      <c r="C17" s="66">
        <v>4.0</v>
      </c>
      <c r="D17" s="67" t="s">
        <v>56</v>
      </c>
      <c r="E17" s="68"/>
      <c r="F17" s="71">
        <v>112.5</v>
      </c>
      <c r="G17" s="70">
        <v>70.0</v>
      </c>
      <c r="H17" s="70">
        <f t="shared" si="1"/>
        <v>7875</v>
      </c>
    </row>
    <row r="18">
      <c r="C18" s="66">
        <v>5.0</v>
      </c>
      <c r="D18" s="72" t="s">
        <v>57</v>
      </c>
      <c r="E18" s="79">
        <v>10.0</v>
      </c>
      <c r="F18" s="74">
        <v>1.0</v>
      </c>
      <c r="G18" s="70">
        <v>62000.0</v>
      </c>
      <c r="H18" s="70">
        <f t="shared" si="1"/>
        <v>62000</v>
      </c>
    </row>
    <row r="19">
      <c r="C19" s="66">
        <v>6.0</v>
      </c>
      <c r="D19" s="75"/>
      <c r="E19" s="80">
        <v>10.0</v>
      </c>
      <c r="F19" s="74">
        <v>2.0</v>
      </c>
      <c r="G19" s="70">
        <v>62000.0</v>
      </c>
      <c r="H19" s="70">
        <f t="shared" si="1"/>
        <v>124000</v>
      </c>
    </row>
    <row r="20">
      <c r="C20" s="66">
        <v>7.0</v>
      </c>
      <c r="D20" s="76"/>
      <c r="E20" s="80">
        <v>16.0</v>
      </c>
      <c r="F20" s="74">
        <v>3.656</v>
      </c>
      <c r="G20" s="70">
        <v>62000.0</v>
      </c>
      <c r="H20" s="70">
        <f t="shared" si="1"/>
        <v>226672</v>
      </c>
    </row>
    <row r="21" ht="15.75" customHeight="1">
      <c r="C21" s="66">
        <v>11.0</v>
      </c>
      <c r="D21" s="66" t="s">
        <v>58</v>
      </c>
      <c r="E21" s="77">
        <v>17928.0</v>
      </c>
      <c r="F21" s="68"/>
      <c r="G21" s="70">
        <v>9.0</v>
      </c>
      <c r="H21" s="70">
        <f>(E21*G21)</f>
        <v>161352</v>
      </c>
    </row>
    <row r="22" ht="15.75" customHeight="1">
      <c r="C22" s="66">
        <v>12.0</v>
      </c>
      <c r="D22" s="78"/>
      <c r="E22" s="78"/>
      <c r="F22" s="78"/>
      <c r="G22" s="78"/>
      <c r="H22" s="70"/>
    </row>
    <row r="23" ht="15.75" customHeight="1">
      <c r="C23" s="66">
        <v>13.0</v>
      </c>
      <c r="D23" s="78"/>
      <c r="E23" s="78"/>
      <c r="F23" s="78"/>
      <c r="G23" s="78" t="s">
        <v>59</v>
      </c>
      <c r="H23" s="70">
        <f>SUM(H12:H22)</f>
        <v>1168035</v>
      </c>
    </row>
    <row r="24" ht="15.75" customHeight="1"/>
    <row r="25" ht="15.75" customHeight="1">
      <c r="C25" s="89" t="s">
        <v>73</v>
      </c>
      <c r="D25" s="90"/>
      <c r="E25" s="90"/>
      <c r="F25" s="90"/>
      <c r="G25" s="90"/>
      <c r="H25" s="91"/>
    </row>
    <row r="26" ht="15.75" customHeight="1">
      <c r="C26" s="92"/>
      <c r="D26" s="93"/>
      <c r="E26" s="93"/>
      <c r="F26" s="93"/>
      <c r="G26" s="93"/>
      <c r="H26" s="64"/>
    </row>
    <row r="27" ht="15.75" customHeight="1">
      <c r="C27" s="66">
        <v>14.0</v>
      </c>
      <c r="D27" s="67" t="s">
        <v>74</v>
      </c>
      <c r="E27" s="82"/>
      <c r="F27" s="68"/>
      <c r="G27" s="94">
        <v>0.15</v>
      </c>
      <c r="H27" s="78">
        <f t="shared" ref="H27:H34" si="2">(E$7*O$5*G27)</f>
        <v>304920</v>
      </c>
    </row>
    <row r="28" ht="15.75" customHeight="1">
      <c r="C28" s="66">
        <v>15.0</v>
      </c>
      <c r="D28" s="67" t="s">
        <v>75</v>
      </c>
      <c r="E28" s="82"/>
      <c r="F28" s="68"/>
      <c r="G28" s="94">
        <v>0.1</v>
      </c>
      <c r="H28" s="78">
        <f t="shared" si="2"/>
        <v>203280</v>
      </c>
    </row>
    <row r="29" ht="15.75" customHeight="1">
      <c r="C29" s="66">
        <v>16.0</v>
      </c>
      <c r="D29" s="67" t="s">
        <v>76</v>
      </c>
      <c r="E29" s="82"/>
      <c r="F29" s="68"/>
      <c r="G29" s="94">
        <v>0.08</v>
      </c>
      <c r="H29" s="78">
        <f t="shared" si="2"/>
        <v>162624</v>
      </c>
    </row>
    <row r="30" ht="15.75" customHeight="1">
      <c r="C30" s="66">
        <v>17.0</v>
      </c>
      <c r="D30" s="67" t="s">
        <v>77</v>
      </c>
      <c r="E30" s="82"/>
      <c r="F30" s="68"/>
      <c r="G30" s="94">
        <v>0.1</v>
      </c>
      <c r="H30" s="78">
        <f t="shared" si="2"/>
        <v>203280</v>
      </c>
    </row>
    <row r="31" ht="15.75" customHeight="1">
      <c r="C31" s="66">
        <v>18.0</v>
      </c>
      <c r="D31" s="67" t="s">
        <v>78</v>
      </c>
      <c r="E31" s="82"/>
      <c r="F31" s="68"/>
      <c r="G31" s="94">
        <v>0.02</v>
      </c>
      <c r="H31" s="78">
        <f t="shared" si="2"/>
        <v>40656</v>
      </c>
    </row>
    <row r="32" ht="15.75" customHeight="1">
      <c r="C32" s="66">
        <v>19.0</v>
      </c>
      <c r="D32" s="67" t="s">
        <v>79</v>
      </c>
      <c r="E32" s="82"/>
      <c r="F32" s="68"/>
      <c r="G32" s="94">
        <v>0.03</v>
      </c>
      <c r="H32" s="78">
        <f t="shared" si="2"/>
        <v>60984</v>
      </c>
    </row>
    <row r="33" ht="15.75" customHeight="1">
      <c r="C33" s="66">
        <v>20.0</v>
      </c>
      <c r="D33" s="67" t="s">
        <v>80</v>
      </c>
      <c r="E33" s="82"/>
      <c r="F33" s="68"/>
      <c r="G33" s="94">
        <v>0.04</v>
      </c>
      <c r="H33" s="78">
        <f t="shared" si="2"/>
        <v>81312</v>
      </c>
    </row>
    <row r="34" ht="15.75" customHeight="1">
      <c r="C34" s="66">
        <v>21.0</v>
      </c>
      <c r="D34" s="67"/>
      <c r="E34" s="82"/>
      <c r="F34" s="68"/>
      <c r="G34" s="94">
        <v>0.0</v>
      </c>
      <c r="H34" s="78">
        <f t="shared" si="2"/>
        <v>0</v>
      </c>
    </row>
    <row r="35" ht="15.75" customHeight="1">
      <c r="C35" s="78"/>
      <c r="D35" s="78"/>
      <c r="E35" s="78"/>
      <c r="F35" s="78"/>
      <c r="G35" s="78" t="s">
        <v>81</v>
      </c>
      <c r="H35" s="78">
        <f>SUM(H27:H34)</f>
        <v>1057056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C1:H1"/>
    <mergeCell ref="D2:H2"/>
    <mergeCell ref="D3:H3"/>
    <mergeCell ref="D4:H4"/>
    <mergeCell ref="D5:H5"/>
    <mergeCell ref="M5:N5"/>
    <mergeCell ref="D6:H6"/>
    <mergeCell ref="C7:D7"/>
    <mergeCell ref="E7:H7"/>
    <mergeCell ref="C8:E8"/>
    <mergeCell ref="F8:H8"/>
    <mergeCell ref="C9:H10"/>
    <mergeCell ref="D11:E11"/>
    <mergeCell ref="D12:E12"/>
    <mergeCell ref="D13:E13"/>
    <mergeCell ref="D14:E14"/>
    <mergeCell ref="D15:E15"/>
    <mergeCell ref="D16:E16"/>
    <mergeCell ref="D17:E17"/>
    <mergeCell ref="D18:D20"/>
    <mergeCell ref="E21:F21"/>
    <mergeCell ref="D33:F33"/>
    <mergeCell ref="D34:F34"/>
    <mergeCell ref="C25:H26"/>
    <mergeCell ref="D27:F27"/>
    <mergeCell ref="D28:F28"/>
    <mergeCell ref="D29:F29"/>
    <mergeCell ref="D30:F30"/>
    <mergeCell ref="D31:F31"/>
    <mergeCell ref="D32:F32"/>
  </mergeCells>
  <printOptions/>
  <pageMargins bottom="0.75" footer="0.0" header="0.0" left="0.7" right="0.7" top="0.75"/>
  <pageSetup orientation="portrait"/>
  <drawing r:id="rId1"/>
</worksheet>
</file>