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E:\Dashboards\Excel\Sales2\"/>
    </mc:Choice>
  </mc:AlternateContent>
  <xr:revisionPtr revIDLastSave="0" documentId="13_ncr:1_{93E36764-5685-46C5-9B3A-D8CDB5A35B82}" xr6:coauthVersionLast="47" xr6:coauthVersionMax="47" xr10:uidLastSave="{00000000-0000-0000-0000-000000000000}"/>
  <bookViews>
    <workbookView xWindow="-108" yWindow="-108" windowWidth="23256" windowHeight="12456" xr2:uid="{5172002C-9A6B-4438-BEF0-F7C7640F6E4F}"/>
  </bookViews>
  <sheets>
    <sheet name="Dashboard" sheetId="3" r:id="rId1"/>
    <sheet name="Pivot Tables" sheetId="4" state="hidden" r:id="rId2"/>
    <sheet name="Sunburst" sheetId="6" state="hidden" r:id="rId3"/>
    <sheet name="Sales Data" sheetId="1" state="hidden" r:id="rId4"/>
  </sheets>
  <definedNames>
    <definedName name="_xlnm._FilterDatabase" localSheetId="2" hidden="1">Sunburst!$H$2:$J$2</definedName>
    <definedName name="_xlchart.v1.0" hidden="1">'Pivot Tables'!$K$26:$K$30</definedName>
    <definedName name="_xlchart.v1.1" hidden="1">'Pivot Tables'!$L$25</definedName>
    <definedName name="_xlchart.v1.2" hidden="1">'Pivot Tables'!$L$26:$L$30</definedName>
    <definedName name="_xlchart.v1.3" hidden="1">Sunburst!$H$3:$I$14</definedName>
    <definedName name="_xlchart.v1.4" hidden="1">Sunburst!$J$2</definedName>
    <definedName name="_xlchart.v1.5" hidden="1">Sunburst!$J$3:$J$14</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4" l="1"/>
  <c r="D5" i="4" s="1"/>
  <c r="D6" i="4" s="1"/>
  <c r="F17" i="4" s="1"/>
  <c r="M3" i="4"/>
  <c r="M4" i="4"/>
  <c r="M5" i="4"/>
  <c r="M6" i="4"/>
  <c r="M7" i="4"/>
  <c r="M8" i="4"/>
  <c r="M9" i="4"/>
  <c r="M10" i="4"/>
  <c r="M11" i="4"/>
  <c r="M12" i="4"/>
  <c r="M13" i="4"/>
  <c r="M2" i="4"/>
  <c r="H4" i="4"/>
  <c r="H3" i="4"/>
  <c r="D2" i="4"/>
  <c r="E17" i="4" l="1"/>
  <c r="F14" i="4"/>
  <c r="F15" i="4"/>
  <c r="F13" i="4"/>
  <c r="E13" i="4"/>
  <c r="E14" i="4"/>
  <c r="E15" i="4"/>
  <c r="E16" i="4"/>
  <c r="F16" i="4"/>
  <c r="J6" i="1"/>
  <c r="J3" i="1"/>
  <c r="J2" i="1"/>
</calcChain>
</file>

<file path=xl/sharedStrings.xml><?xml version="1.0" encoding="utf-8"?>
<sst xmlns="http://schemas.openxmlformats.org/spreadsheetml/2006/main" count="6607" uniqueCount="327">
  <si>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</si>
  <si>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</si>
  <si>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</si>
  <si>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</si>
  <si>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</si>
  <si>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</si>
  <si>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</si>
  <si>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</si>
  <si>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</si>
  <si>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</si>
  <si>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</si>
  <si>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</si>
  <si>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</si>
  <si>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</si>
  <si>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</si>
  <si>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</si>
  <si>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</si>
  <si>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</si>
  <si>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</si>
  <si>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</si>
  <si>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</si>
  <si>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</si>
  <si>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</si>
  <si>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</si>
  <si>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</si>
  <si>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</si>
  <si>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</si>
  <si>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</si>
  <si>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</si>
  <si>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</si>
  <si>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</si>
  <si>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</si>
  <si>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</si>
  <si>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</si>
  <si>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</si>
  <si>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</si>
  <si>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</si>
  <si>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</si>
  <si>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</si>
  <si>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</si>
  <si>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</si>
  <si>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</si>
  <si>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</si>
  <si>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</si>
  <si>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</si>
  <si>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</si>
  <si>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</si>
  <si>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</si>
  <si>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</si>
  <si>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</si>
  <si>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</si>
  <si>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</si>
  <si>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</si>
  <si>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</si>
  <si>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</si>
  <si>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</si>
  <si>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</si>
  <si>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</si>
  <si>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</si>
  <si>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</si>
  <si>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</si>
  <si>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</si>
  <si>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</si>
  <si>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</si>
  <si>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</si>
  <si>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</si>
  <si>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</si>
  <si>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</si>
  <si>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</si>
  <si>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</si>
  <si>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</si>
  <si>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</si>
  <si>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</si>
  <si>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</si>
  <si>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</si>
  <si>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</si>
  <si>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</si>
  <si>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</si>
  <si>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</si>
  <si>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</si>
  <si>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</si>
  <si>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</si>
  <si>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</si>
  <si>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</si>
  <si>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</si>
  <si>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</si>
  <si>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</si>
  <si>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</si>
  <si>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</si>
  <si>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</si>
  <si>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</si>
  <si>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</si>
  <si>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</si>
  <si>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</si>
  <si>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</si>
  <si>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</si>
  <si>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</si>
  <si>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</si>
  <si>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</si>
  <si>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</si>
  <si>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</si>
  <si>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</si>
  <si>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</si>
  <si>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</si>
  <si>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</si>
  <si>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</si>
  <si>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</si>
  <si>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</si>
  <si>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</si>
  <si>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</si>
  <si>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</si>
  <si>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</si>
  <si>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</si>
  <si>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</si>
  <si>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</si>
  <si>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</si>
  <si>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</si>
  <si>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</si>
  <si>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</si>
  <si>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</si>
  <si>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</si>
  <si>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</si>
  <si>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</si>
  <si>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</si>
  <si>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</si>
  <si>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</si>
  <si>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</si>
  <si>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</si>
  <si>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</si>
  <si>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</si>
  <si>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</si>
  <si>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</si>
  <si>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</si>
  <si>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</si>
  <si>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</si>
  <si>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</si>
  <si>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</si>
  <si>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</si>
  <si>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</si>
  <si>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</si>
  <si>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</si>
  <si>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</si>
  <si>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</si>
  <si>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</si>
  <si>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</si>
  <si>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</si>
  <si>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</si>
  <si>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</si>
  <si>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</si>
  <si>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</si>
  <si>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</si>
  <si>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</si>
  <si>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</si>
  <si>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</si>
  <si>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</si>
  <si>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</si>
  <si>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</si>
  <si>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</si>
  <si>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</si>
  <si>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</si>
  <si>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</si>
  <si>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</si>
  <si>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</si>
  <si>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</si>
  <si>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</si>
  <si>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</si>
  <si>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</si>
  <si>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</si>
  <si>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</si>
  <si>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</si>
  <si>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</si>
  <si>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</si>
  <si>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</si>
  <si>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</si>
  <si>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</si>
  <si>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</si>
  <si>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</si>
  <si>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</si>
  <si>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</si>
  <si>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</si>
  <si>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</si>
  <si>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</si>
  <si>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</si>
  <si>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</si>
  <si>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</si>
  <si>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</si>
  <si>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</si>
  <si>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</si>
  <si>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</si>
  <si>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</si>
  <si>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</si>
  <si>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</si>
  <si>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</si>
  <si>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</si>
  <si>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</si>
  <si>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</si>
  <si>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</si>
  <si>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</si>
  <si>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</si>
  <si>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</si>
  <si>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</si>
  <si>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</si>
  <si>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</si>
  <si>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</si>
  <si>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</si>
  <si>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</si>
  <si>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</si>
  <si>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</si>
  <si>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</si>
  <si>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</si>
  <si>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</si>
  <si>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</si>
  <si>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</si>
  <si>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</si>
  <si>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</si>
  <si>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</si>
  <si>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</si>
  <si>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</si>
  <si>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</si>
  <si>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</si>
  <si>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</si>
  <si>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</si>
  <si>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</si>
  <si>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</si>
  <si>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</si>
  <si>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</si>
  <si>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</si>
  <si>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</si>
  <si>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</si>
  <si>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</si>
  <si>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</si>
  <si>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</si>
  <si>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</si>
  <si>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</si>
  <si>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</si>
  <si>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</si>
  <si>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</si>
  <si>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</si>
  <si>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</si>
  <si>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</si>
  <si>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</si>
  <si>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</si>
  <si>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</si>
  <si>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</si>
  <si>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</si>
  <si>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</si>
  <si>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</si>
  <si>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</si>
  <si>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</si>
  <si>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</si>
  <si>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</si>
  <si>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</si>
  <si>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</si>
  <si>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</si>
  <si>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</si>
  <si>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</si>
  <si>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</si>
  <si>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</si>
  <si>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</si>
  <si>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</si>
  <si>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</si>
  <si>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</si>
  <si>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</si>
  <si>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</si>
  <si>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</si>
  <si>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</si>
  <si>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</si>
  <si>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</si>
  <si>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</si>
  <si>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</si>
  <si>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</si>
  <si>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</si>
  <si>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</si>
  <si>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</si>
  <si>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</si>
  <si>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</si>
  <si>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</si>
  <si>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</si>
  <si>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</si>
  <si>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</si>
  <si>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</si>
  <si>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</si>
  <si>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</si>
  <si>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</si>
  <si>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</si>
  <si>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</si>
  <si>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</si>
  <si>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</si>
  <si>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</si>
  <si>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</si>
  <si>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</si>
  <si>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</si>
  <si>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</si>
  <si>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</si>
  <si>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</si>
  <si>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</si>
  <si>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</si>
  <si>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</si>
  <si>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</si>
  <si>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</si>
  <si>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</si>
  <si>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</si>
  <si>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</si>
  <si>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</si>
  <si>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</si>
  <si>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</si>
  <si>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</si>
  <si>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</si>
  <si>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</si>
  <si>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</si>
  <si>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</si>
  <si>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Units Sold</t>
  </si>
  <si>
    <t>Sum of Profit</t>
  </si>
  <si>
    <t>Profit Margin</t>
  </si>
  <si>
    <t>Row Labels</t>
  </si>
  <si>
    <t>Sum of Sales ('000)</t>
  </si>
  <si>
    <t>Sum of Profit ('000)</t>
  </si>
  <si>
    <t>Profit %</t>
  </si>
  <si>
    <t>Best Product</t>
  </si>
  <si>
    <t xml:space="preserve">total customers </t>
  </si>
  <si>
    <t>total cus. - 4</t>
  </si>
  <si>
    <t>min --&gt;</t>
  </si>
  <si>
    <t>offset for scroll bar</t>
  </si>
  <si>
    <t>Segments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</si>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</sst>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 * #,##0.00_ ;_ * \-#,##0.00_ ;_ * &quot;-&quot;??_ ;_ @_ "/>
    <numFmt numFmtId="165" formatCode="_ * #,##0_ ;_ * \-#,##0_ ;_ * &quot;-&quot;??_ ;_ @_ "/>
    <numFmt numFmtId="166" formatCode="_(&quot;$&quot;* #,##0_);_(&quot;$&quot;* \(#,##0\);_(&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5">
    <xf numFmtId="0" fontId="0" fillId="0" borderId="0" xfId="0"/>
    <xf numFmtId="0" fontId="2" fillId="2" borderId="0" xfId="0" applyFont="1" applyFill="1"/>
    <xf numFmtId="164" fontId="0" fillId="0" borderId="0" xfId="1" applyFont="1"/>
    <xf numFmtId="14" fontId="0" fillId="0" borderId="0" xfId="0" applyNumberFormat="1"/>
    <xf numFmtId="0" fontId="0" fillId="0" borderId="0" xfId="0" applyAlignment="1">
      <alignment horizontal="center" vertical="center"/>
    </xf>
    <xf numFmtId="0" fontId="0" fillId="0" borderId="0" xfId="0" pivotButton="1"/>
    <xf numFmtId="165" fontId="0" fillId="0" borderId="0" xfId="1" applyNumberFormat="1" applyFont="1"/>
    <xf numFmtId="165" fontId="0" fillId="0" borderId="0" xfId="0" applyNumberFormat="1"/>
    <xf numFmtId="0" fontId="2" fillId="4" borderId="0" xfId="0" applyFont="1" applyFill="1" applyAlignment="1">
      <alignment horizontal="center" vertical="center"/>
    </xf>
    <xf numFmtId="10" fontId="0" fillId="4" borderId="0" xfId="3" applyNumberFormat="1" applyFont="1" applyFill="1" applyAlignment="1">
      <alignment horizontal="center" vertical="center"/>
    </xf>
    <xf numFmtId="165" fontId="0" fillId="4" borderId="0" xfId="0" applyNumberFormat="1" applyFill="1" applyAlignment="1">
      <alignment horizontal="center" vertical="center"/>
    </xf>
    <xf numFmtId="0" fontId="0" fillId="4" borderId="0" xfId="3" applyNumberFormat="1" applyFont="1" applyFill="1" applyAlignment="1">
      <alignment horizontal="center" vertical="center"/>
    </xf>
    <xf numFmtId="0" fontId="0" fillId="4" borderId="5" xfId="3" applyNumberFormat="1" applyFont="1" applyFill="1" applyBorder="1" applyAlignment="1">
      <alignment horizontal="center" vertical="center"/>
    </xf>
    <xf numFmtId="0" fontId="2" fillId="4" borderId="7" xfId="0" applyFont="1" applyFill="1" applyBorder="1" applyAlignment="1">
      <alignment horizontal="center" vertical="center"/>
    </xf>
    <xf numFmtId="0" fontId="2" fillId="4" borderId="9"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4" borderId="4" xfId="0" applyFill="1" applyBorder="1" applyAlignment="1">
      <alignment vertical="center"/>
    </xf>
    <xf numFmtId="165" fontId="0" fillId="0" borderId="5" xfId="1" applyNumberFormat="1" applyFont="1" applyBorder="1" applyAlignment="1">
      <alignment vertical="center"/>
    </xf>
    <xf numFmtId="0" fontId="0" fillId="0" borderId="4" xfId="0" applyBorder="1" applyAlignment="1">
      <alignment vertical="center"/>
    </xf>
    <xf numFmtId="0" fontId="0" fillId="0" borderId="6" xfId="0" applyBorder="1" applyAlignment="1">
      <alignment vertical="center"/>
    </xf>
    <xf numFmtId="165" fontId="0" fillId="0" borderId="7" xfId="1" applyNumberFormat="1" applyFont="1" applyBorder="1" applyAlignment="1">
      <alignment vertical="center"/>
    </xf>
    <xf numFmtId="0" fontId="0" fillId="4" borderId="8" xfId="0" applyFill="1" applyBorder="1" applyAlignment="1">
      <alignment vertical="center"/>
    </xf>
    <xf numFmtId="165" fontId="0" fillId="0" borderId="9" xfId="1" applyNumberFormat="1" applyFont="1" applyBorder="1" applyAlignment="1">
      <alignment vertical="center"/>
    </xf>
    <xf numFmtId="0" fontId="2" fillId="3" borderId="15" xfId="0" applyFont="1" applyFill="1" applyBorder="1" applyAlignment="1">
      <alignment horizontal="center" vertical="center"/>
    </xf>
    <xf numFmtId="166" fontId="0" fillId="0" borderId="16" xfId="0" applyNumberFormat="1" applyBorder="1" applyAlignment="1">
      <alignment horizontal="center" vertical="center"/>
    </xf>
    <xf numFmtId="10" fontId="0" fillId="0" borderId="17" xfId="3" applyNumberFormat="1" applyFont="1" applyBorder="1" applyAlignment="1">
      <alignment horizontal="center" vertical="center"/>
    </xf>
    <xf numFmtId="0" fontId="0" fillId="0" borderId="14" xfId="0" pivotButton="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9" xfId="0" applyNumberFormat="1" applyBorder="1" applyAlignment="1">
      <alignment horizontal="center" vertical="center"/>
    </xf>
    <xf numFmtId="166" fontId="0" fillId="0" borderId="19" xfId="2" applyNumberFormat="1"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9" fontId="0" fillId="0" borderId="19" xfId="3" applyNumberFormat="1" applyFont="1" applyBorder="1"/>
    <xf numFmtId="9" fontId="0" fillId="0" borderId="17" xfId="3" applyNumberFormat="1" applyFont="1" applyBorder="1"/>
    <xf numFmtId="0" fontId="2" fillId="4" borderId="20" xfId="0" applyFont="1" applyFill="1" applyBorder="1" applyAlignment="1">
      <alignment horizontal="center" vertical="center"/>
    </xf>
    <xf numFmtId="0" fontId="0" fillId="4" borderId="21" xfId="0" applyFill="1" applyBorder="1" applyAlignment="1">
      <alignment horizontal="center" vertical="center"/>
    </xf>
    <xf numFmtId="0" fontId="0" fillId="4" borderId="22" xfId="0" applyFill="1" applyBorder="1" applyAlignment="1">
      <alignment horizontal="center" vertical="center"/>
    </xf>
    <xf numFmtId="166" fontId="0" fillId="0" borderId="19" xfId="0" applyNumberFormat="1" applyBorder="1" applyAlignment="1">
      <alignment horizontal="center" vertical="center"/>
    </xf>
    <xf numFmtId="166" fontId="0" fillId="0" borderId="17" xfId="0" applyNumberFormat="1" applyBorder="1" applyAlignment="1">
      <alignment horizontal="center" vertical="center"/>
    </xf>
    <xf numFmtId="0" fontId="0" fillId="0" borderId="23" xfId="0" applyBorder="1" applyAlignment="1">
      <alignment horizontal="center" vertical="center"/>
    </xf>
    <xf numFmtId="166" fontId="0" fillId="0" borderId="24" xfId="0" applyNumberFormat="1" applyBorder="1" applyAlignment="1">
      <alignment horizontal="center" vertical="center"/>
    </xf>
    <xf numFmtId="0" fontId="0" fillId="0" borderId="1" xfId="0" applyBorder="1" applyAlignment="1">
      <alignment horizontal="center" vertical="center"/>
    </xf>
    <xf numFmtId="166" fontId="0" fillId="0" borderId="23" xfId="0" applyNumberFormat="1" applyBorder="1" applyAlignment="1">
      <alignment horizontal="center" vertical="center"/>
    </xf>
    <xf numFmtId="166" fontId="0" fillId="0" borderId="25" xfId="0" applyNumberFormat="1" applyBorder="1" applyAlignment="1">
      <alignment horizontal="center" vertical="center"/>
    </xf>
    <xf numFmtId="9" fontId="0" fillId="0" borderId="23" xfId="0" applyNumberFormat="1" applyBorder="1" applyAlignment="1">
      <alignment horizontal="center" vertical="center"/>
    </xf>
    <xf numFmtId="9" fontId="0" fillId="0" borderId="25" xfId="0" applyNumberFormat="1" applyBorder="1" applyAlignment="1">
      <alignment horizontal="center" vertical="center"/>
    </xf>
    <xf numFmtId="9" fontId="0" fillId="0" borderId="24" xfId="0" applyNumberFormat="1" applyBorder="1" applyAlignment="1">
      <alignment horizontal="center" vertical="center"/>
    </xf>
    <xf numFmtId="0" fontId="2" fillId="3" borderId="2" xfId="0" applyFont="1" applyFill="1" applyBorder="1"/>
    <xf numFmtId="0" fontId="2" fillId="3" borderId="3" xfId="0" applyFont="1" applyFill="1" applyBorder="1"/>
    <xf numFmtId="0" fontId="0" fillId="0" borderId="4" xfId="0" applyBorder="1"/>
    <xf numFmtId="9" fontId="0" fillId="0" borderId="5" xfId="3" applyFont="1" applyBorder="1"/>
    <xf numFmtId="0" fontId="0" fillId="0" borderId="6" xfId="0" applyBorder="1"/>
    <xf numFmtId="9" fontId="0" fillId="0" borderId="7" xfId="3" applyFont="1" applyBorder="1"/>
    <xf numFmtId="0" fontId="0" fillId="0" borderId="18" xfId="0" applyBorder="1" applyAlignment="1">
      <alignment horizontal="center" vertical="center" indent="1"/>
    </xf>
    <xf numFmtId="0" fontId="0" fillId="0" borderId="16" xfId="0" applyBorder="1" applyAlignment="1">
      <alignment horizontal="center" vertical="center" indent="1"/>
    </xf>
    <xf numFmtId="0" fontId="0" fillId="0" borderId="25" xfId="0" applyBorder="1" applyAlignment="1">
      <alignment horizontal="center" vertical="center"/>
    </xf>
    <xf numFmtId="165" fontId="0" fillId="0" borderId="23" xfId="0" applyNumberFormat="1" applyBorder="1" applyAlignment="1">
      <alignment horizontal="center" vertical="center"/>
    </xf>
    <xf numFmtId="165" fontId="0" fillId="0" borderId="25" xfId="0" applyNumberFormat="1" applyBorder="1" applyAlignment="1">
      <alignment horizontal="center" vertical="center"/>
    </xf>
    <xf numFmtId="165" fontId="0" fillId="0" borderId="24" xfId="0" applyNumberFormat="1" applyBorder="1" applyAlignment="1">
      <alignment horizontal="center" vertical="center"/>
    </xf>
    <xf numFmtId="0" fontId="0" fillId="0" borderId="24" xfId="0" applyBorder="1" applyAlignment="1">
      <alignment horizontal="center" vertical="center"/>
    </xf>
    <xf numFmtId="166" fontId="0" fillId="0" borderId="12" xfId="0" applyNumberFormat="1" applyBorder="1" applyAlignment="1">
      <alignment horizontal="center" vertical="center"/>
    </xf>
    <xf numFmtId="166" fontId="0" fillId="0" borderId="26" xfId="0" applyNumberFormat="1" applyBorder="1" applyAlignment="1">
      <alignment horizontal="center" vertical="center"/>
    </xf>
    <xf numFmtId="165" fontId="0" fillId="0" borderId="13" xfId="0" applyNumberFormat="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3" xfId="0" applyBorder="1" applyAlignment="1">
      <alignment horizontal="center" vertical="center"/>
    </xf>
    <xf numFmtId="0" fontId="0" fillId="0" borderId="1" xfId="0" pivotButton="1" applyBorder="1" applyAlignment="1">
      <alignment horizontal="center" vertical="center"/>
    </xf>
    <xf numFmtId="166" fontId="0" fillId="0" borderId="14" xfId="0" applyNumberFormat="1" applyBorder="1" applyAlignment="1">
      <alignment horizontal="center" vertical="center"/>
    </xf>
    <xf numFmtId="166" fontId="0" fillId="0" borderId="15" xfId="0" applyNumberFormat="1" applyBorder="1" applyAlignment="1">
      <alignment horizontal="center" vertical="center"/>
    </xf>
    <xf numFmtId="166" fontId="0" fillId="0" borderId="18" xfId="0" applyNumberFormat="1" applyBorder="1" applyAlignment="1">
      <alignment horizontal="center" vertical="center"/>
    </xf>
    <xf numFmtId="0" fontId="3" fillId="3" borderId="0" xfId="0" applyFont="1" applyFill="1"/>
    <xf numFmtId="0" fontId="0" fillId="5" borderId="12" xfId="0" applyFill="1" applyBorder="1" applyAlignment="1">
      <alignment horizontal="center"/>
    </xf>
    <xf numFmtId="0" fontId="0" fillId="5" borderId="13" xfId="0" applyFill="1" applyBorder="1" applyAlignment="1">
      <alignment horizontal="center"/>
    </xf>
  </cellXfs>
  <cellStyles count="4">
    <cellStyle name="Comma" xfId="1" builtinId="3"/>
    <cellStyle name="Currency" xfId="2" builtinId="4"/>
    <cellStyle name="Normal" xfId="0" builtinId="0"/>
    <cellStyle name="Percent" xfId="3" builtinId="5"/>
  </cellStyles>
  <dxfs count="127">
    <dxf>
      <numFmt numFmtId="0" formatCode="General"/>
    </dxf>
    <dxf>
      <numFmt numFmtId="0" formatCode="General"/>
    </dxf>
    <dxf>
      <numFmt numFmtId="0" formatCode="General"/>
    </dxf>
    <dxf>
      <numFmt numFmtId="0" formatCode="General"/>
    </dxf>
    <dxf>
      <numFmt numFmtId="0" formatCode="General"/>
    </dxf>
    <dxf>
      <numFmt numFmtId="167"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numFmt numFmtId="165" formatCode="_ * #,##0_ ;_ * \-#,##0_ ;_ * &quot;-&quot;??_ ;_ @_ "/>
    </dxf>
    <dxf>
      <font>
        <b/>
        <i val="0"/>
        <strike val="0"/>
        <condense val="0"/>
        <extend val="0"/>
        <outline val="0"/>
        <shadow val="0"/>
        <u val="none"/>
        <vertAlign val="baseline"/>
        <sz val="11"/>
        <color auto="1"/>
        <name val="Calibri"/>
        <family val="2"/>
        <scheme val="minor"/>
      </font>
      <fill>
        <patternFill patternType="solid">
          <fgColor indexed="64"/>
          <bgColor theme="4" tint="0.79998168889431442"/>
        </patternFill>
      </fill>
    </dxf>
    <dxf>
      <numFmt numFmtId="165" formatCode="_ * #,##0_ ;_ * \-#,##0_ ;_ * &quot;-&quot;??_ ;_ @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166" formatCode="_(&quot;$&quot;* #,##0_);_(&quot;$&quot;* \(#,##0\);_(&quot;$&quot;* &quot;-&quot;??_);_(@_)"/>
    </dxf>
    <dxf>
      <numFmt numFmtId="165" formatCode="_ * #,##0_ ;_ * \-#,##0_ ;_ * &quot;-&quot;??_ ;_ @_ "/>
    </dxf>
    <dxf>
      <numFmt numFmtId="34" formatCode="_(&quot;$&quot;* #,##0.00_);_(&quot;$&quot;* \(#,##0.00\);_(&quot;$&quot;* &quot;-&quot;??_);_(@_)"/>
    </dxf>
    <dxf>
      <alignment vertical="center"/>
    </dxf>
    <dxf>
      <alignment vertical="center"/>
    </dxf>
    <dxf>
      <alignment vertical="center"/>
    </dxf>
    <dxf>
      <alignment horizontal="center"/>
    </dxf>
    <dxf>
      <alignment horizontal="center"/>
    </dxf>
    <dxf>
      <alignment horizontal="center"/>
    </dxf>
    <dxf>
      <numFmt numFmtId="13" formatCode="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34" formatCode="_(&quot;$&quot;* #,##0.00_);_(&quot;$&quot;* \(#,##0.00\);_(&quot;$&quot;* &quot;-&quot;??_);_(@_)"/>
    </dxf>
    <dxf>
      <alignment vertical="center"/>
    </dxf>
    <dxf>
      <alignment vertic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34" formatCode="_(&quot;$&quot;* #,##0.00_);_(&quot;$&quot;* \(#,##0.00\);_(&quot;$&quot;* &quot;-&quot;??_);_(@_)"/>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166" formatCode="_(&quot;$&quot;* #,##0_);_(&quot;$&quot;* \(#,##0\);_(&quot;$&quot;* &quot;-&quot;??_);_(@_)"/>
    </dxf>
    <dxf>
      <alignment vertical="center"/>
    </dxf>
    <dxf>
      <alignment vertical="center"/>
    </dxf>
    <dxf>
      <alignment horizontal="center"/>
    </dxf>
    <dxf>
      <alignment horizontal="center"/>
    </dxf>
    <dxf>
      <numFmt numFmtId="13" formatCode="0%"/>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34" formatCode="_(&quot;$&quot;* #,##0.00_);_(&quot;$&quot;* \(#,##0.00\);_(&quot;$&quot;* &quot;-&quot;??_);_(@_)"/>
    </dxf>
    <dxf>
      <alignment vertical="center"/>
    </dxf>
    <dxf>
      <alignment vertical="center"/>
    </dxf>
    <dxf>
      <alignment horizontal="center"/>
    </dxf>
    <dxf>
      <alignment horizontal="center"/>
    </dxf>
    <dxf>
      <numFmt numFmtId="165" formatCode="_ * #,##0_ ;_ * \-#,##0_ ;_ * &quot;-&quot;??_ ;_ @_ "/>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34" formatCode="_(&quot;$&quot;* #,##0.00_);_(&quot;$&quot;* \(#,##0.00\);_(&quot;$&quot;* &quot;-&quot;??_);_(@_)"/>
    </dxf>
    <dxf>
      <alignment vertical="center"/>
    </dxf>
    <dxf>
      <alignment vertic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166" formatCode="_(&quot;$&quot;* #,##0_);_(&quot;$&quot;* \(#,##0\);_(&quot;$&quot;* &quot;-&quot;??_);_(@_)"/>
    </dxf>
    <dxf>
      <numFmt numFmtId="166" formatCode="_(&quot;$&quot;* #,##0_);_(&quot;$&quot;* \(#,##0\);_(&quot;$&quot;* &quot;-&quot;??_);_(@_)"/>
    </dxf>
    <dxf>
      <numFmt numFmtId="34" formatCode="_(&quot;$&quot;* #,##0.00_);_(&quot;$&quot;* \(#,##0.00\);_(&quot;$&quot;* &quot;-&quot;??_);_(@_)"/>
    </dxf>
    <dxf>
      <alignment vertical="center"/>
    </dxf>
    <dxf>
      <alignment vertical="center"/>
    </dxf>
    <dxf>
      <alignment horizontal="center"/>
    </dxf>
    <dxf>
      <alignment horizontal="center"/>
    </dxf>
    <dxf>
      <numFmt numFmtId="13" formatCode="0%"/>
    </dxf>
    <dxf>
      <numFmt numFmtId="13" formatCode="0%"/>
    </dxf>
    <dxf>
      <numFmt numFmtId="14" formatCode="0.0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quot;$&quot;* #,##0_);_(&quot;$&quot;* \(#,##0\);_(&quot;$&quot;* &quot;-&quot;??_);_(@_)"/>
    </dxf>
    <dxf>
      <numFmt numFmtId="34" formatCode="_(&quot;$&quot;* #,##0.00_);_(&quot;$&quot;* \(#,##0.00\);_(&quot;$&quot;* &quot;-&quot;??_);_(@_)"/>
    </dxf>
    <dxf>
      <alignment vertical="center"/>
    </dxf>
    <dxf>
      <alignment vertical="center"/>
    </dxf>
    <dxf>
      <alignment horizontal="center"/>
    </dxf>
    <dxf>
      <alignment horizontal="center"/>
    </dxf>
    <dxf>
      <font>
        <b/>
        <color theme="1"/>
      </font>
      <border>
        <bottom style="thin">
          <color theme="6"/>
        </bottom>
        <vertical/>
        <horizontal/>
      </border>
    </dxf>
    <dxf>
      <font>
        <b/>
        <i val="0"/>
        <sz val="10"/>
        <color theme="1"/>
        <name val="Comic Sans MS"/>
        <family val="4"/>
        <scheme val="none"/>
      </font>
      <fill>
        <patternFill>
          <bgColor theme="0" tint="-4.9989318521683403E-2"/>
        </patternFill>
      </fill>
      <border diagonalUp="0" diagonalDown="0">
        <left/>
        <right/>
        <top/>
        <bottom/>
        <vertical/>
        <horizontal/>
      </border>
    </dxf>
    <dxf>
      <font>
        <b/>
        <i val="0"/>
        <sz val="8"/>
        <color theme="1"/>
        <name val="Comic Sans MS"/>
        <family val="4"/>
        <scheme val="none"/>
      </font>
      <fill>
        <patternFill>
          <bgColor theme="2"/>
        </patternFill>
      </fill>
      <border diagonalUp="0" diagonalDown="0">
        <left/>
        <right/>
        <top/>
        <bottom/>
        <vertical/>
        <horizontal/>
      </border>
    </dxf>
    <dxf>
      <font>
        <b/>
        <i val="0"/>
        <sz val="8"/>
        <color theme="1"/>
        <name val="Comic Sans MS"/>
        <family val="4"/>
        <scheme val="none"/>
      </font>
      <fill>
        <patternFill>
          <bgColor theme="2"/>
        </patternFill>
      </fill>
      <border diagonalUp="0" diagonalDown="0">
        <left/>
        <right/>
        <top/>
        <bottom/>
        <vertical/>
        <horizontal/>
      </border>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3" defaultTableStyle="TableStyleMedium2" defaultPivotStyle="PivotStyleLight16">
    <tableStyle name="Dashboard" pivot="0" table="0" count="10" xr9:uid="{2F086E7F-38C0-415C-BE0B-6DC4E62071B8}">
      <tableStyleElement type="wholeTable" dxfId="126"/>
      <tableStyleElement type="headerRow" dxfId="125"/>
    </tableStyle>
    <tableStyle name="Sunburst" pivot="0" table="0" count="10" xr9:uid="{297E70B8-BB8B-4026-BD7F-7D4FDEA87B4A}">
      <tableStyleElement type="wholeTable" dxfId="124"/>
      <tableStyleElement type="headerRow" dxfId="123"/>
    </tableStyle>
    <tableStyle name="sunburst2" pivot="0" table="0" count="10" xr9:uid="{8AC2642F-B259-454B-B596-F26A382EDD30}">
      <tableStyleElement type="wholeTable" dxfId="122"/>
      <tableStyleElement type="headerRow" dxfId="121"/>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unburs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ysClr val="windowText" lastClr="000000"/>
                </a:solidFill>
                <a:latin typeface="Comic Sans MS" panose="030F0702030302020204" pitchFamily="66" charset="0"/>
              </a:rPr>
              <a:t>Sales</a:t>
            </a:r>
            <a:r>
              <a:rPr lang="en-US" sz="1000" b="1" baseline="0">
                <a:solidFill>
                  <a:sysClr val="windowText" lastClr="000000"/>
                </a:solidFill>
                <a:latin typeface="Comic Sans MS" panose="030F0702030302020204" pitchFamily="66" charset="0"/>
              </a:rPr>
              <a:t> ('000) &amp; Profit (%) by Month</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FCCF4454-0BE2-438C-A1BC-3D826DB5C6C1}"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B482FBCF-7AC1-4269-9255-F842AC365980}"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B91F799F-E4EB-421D-B941-FB045B84936E}"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05B659B-EBC6-46A1-845D-B43F3BB5CC3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CC55053F-EA72-4A6D-B5CA-B71B02BAE2AD}"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DFC95A49-026D-4932-AE70-5F47D0764576}"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8941DDB6-64BF-4F23-84AE-DEB2DA1CFD2C}"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B98F0721-B5A3-42B8-A5DC-9D2CDFC33D3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09A2353-EF47-4C57-9EB5-946FB604B885}"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BD12A484-70A4-4710-B905-2D505308E560}"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994E0046-3FD6-4452-99B7-9CFADEA17954}"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29B4E8BF-2F82-47BD-AB78-741088B41EB7}"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1504199475065617"/>
          <c:y val="0.18719999527086142"/>
          <c:w val="0.84829133858267713"/>
          <c:h val="0.68040540540540539"/>
        </c:manualLayout>
      </c:layout>
      <c:barChart>
        <c:barDir val="col"/>
        <c:grouping val="stacked"/>
        <c:varyColors val="0"/>
        <c:ser>
          <c:idx val="0"/>
          <c:order val="0"/>
          <c:tx>
            <c:strRef>
              <c:f>'Pivot Tables'!$M$2:$M$13</c:f>
              <c:strCache>
                <c:ptCount val="1"/>
                <c:pt idx="0">
                  <c:v>Sum of Sales ('000)</c:v>
                </c:pt>
              </c:strCache>
            </c:strRef>
          </c:tx>
          <c:spPr>
            <a:solidFill>
              <a:schemeClr val="accent1">
                <a:lumMod val="60000"/>
                <a:lumOff val="40000"/>
              </a:schemeClr>
            </a:solidFill>
            <a:ln>
              <a:noFill/>
            </a:ln>
            <a:effectLst/>
          </c:spPr>
          <c:invertIfNegative val="0"/>
          <c:cat>
            <c:strRef>
              <c:f>'Pivot Tables'!$M$2:$M$13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Tables'!$M$2:$M$13</c:f>
              <c:numCache>
                <c:formatCode>_("$"* #,##0_);_("$"* \(#,##0\);_("$"*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3184-4949-BDB4-ADF34955E316}"/>
            </c:ext>
          </c:extLst>
        </c:ser>
        <c:ser>
          <c:idx val="1"/>
          <c:order val="1"/>
          <c:tx>
            <c:strRef>
              <c:f>'Pivot Tables'!$M$2:$M$13</c:f>
              <c:strCache>
                <c:ptCount val="1"/>
                <c:pt idx="0">
                  <c:v>Sum of Profit ('000)</c:v>
                </c:pt>
              </c:strCache>
            </c:strRef>
          </c:tx>
          <c:spPr>
            <a:solidFill>
              <a:schemeClr val="accent2">
                <a:lumMod val="40000"/>
                <a:lumOff val="60000"/>
              </a:schemeClr>
            </a:solidFill>
            <a:ln>
              <a:noFill/>
            </a:ln>
            <a:effectLst/>
          </c:spPr>
          <c:invertIfNegative val="0"/>
          <c:dLbls>
            <c:dLbl>
              <c:idx val="0"/>
              <c:tx>
                <c:rich>
                  <a:bodyPr/>
                  <a:lstStyle/>
                  <a:p>
                    <a:fld id="{FCCF4454-0BE2-438C-A1BC-3D826DB5C6C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184-4949-BDB4-ADF34955E316}"/>
                </c:ext>
              </c:extLst>
            </c:dLbl>
            <c:dLbl>
              <c:idx val="1"/>
              <c:tx>
                <c:rich>
                  <a:bodyPr/>
                  <a:lstStyle/>
                  <a:p>
                    <a:fld id="{B482FBCF-7AC1-4269-9255-F842AC3659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184-4949-BDB4-ADF34955E316}"/>
                </c:ext>
              </c:extLst>
            </c:dLbl>
            <c:dLbl>
              <c:idx val="2"/>
              <c:tx>
                <c:rich>
                  <a:bodyPr/>
                  <a:lstStyle/>
                  <a:p>
                    <a:fld id="{B91F799F-E4EB-421D-B941-FB045B8493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184-4949-BDB4-ADF34955E316}"/>
                </c:ext>
              </c:extLst>
            </c:dLbl>
            <c:dLbl>
              <c:idx val="3"/>
              <c:tx>
                <c:rich>
                  <a:bodyPr/>
                  <a:lstStyle/>
                  <a:p>
                    <a:fld id="{C05B659B-EBC6-46A1-845D-B43F3BB5CC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184-4949-BDB4-ADF34955E316}"/>
                </c:ext>
              </c:extLst>
            </c:dLbl>
            <c:dLbl>
              <c:idx val="4"/>
              <c:tx>
                <c:rich>
                  <a:bodyPr/>
                  <a:lstStyle/>
                  <a:p>
                    <a:fld id="{CC55053F-EA72-4A6D-B5CA-B71B02BAE2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184-4949-BDB4-ADF34955E316}"/>
                </c:ext>
              </c:extLst>
            </c:dLbl>
            <c:dLbl>
              <c:idx val="5"/>
              <c:tx>
                <c:rich>
                  <a:bodyPr/>
                  <a:lstStyle/>
                  <a:p>
                    <a:fld id="{DFC95A49-026D-4932-AE70-5F47D076457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184-4949-BDB4-ADF34955E316}"/>
                </c:ext>
              </c:extLst>
            </c:dLbl>
            <c:dLbl>
              <c:idx val="6"/>
              <c:tx>
                <c:rich>
                  <a:bodyPr/>
                  <a:lstStyle/>
                  <a:p>
                    <a:fld id="{8941DDB6-64BF-4F23-84AE-DEB2DA1CFD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184-4949-BDB4-ADF34955E316}"/>
                </c:ext>
              </c:extLst>
            </c:dLbl>
            <c:dLbl>
              <c:idx val="7"/>
              <c:tx>
                <c:rich>
                  <a:bodyPr/>
                  <a:lstStyle/>
                  <a:p>
                    <a:fld id="{B98F0721-B5A3-42B8-A5DC-9D2CDFC33D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184-4949-BDB4-ADF34955E316}"/>
                </c:ext>
              </c:extLst>
            </c:dLbl>
            <c:dLbl>
              <c:idx val="8"/>
              <c:tx>
                <c:rich>
                  <a:bodyPr/>
                  <a:lstStyle/>
                  <a:p>
                    <a:fld id="{509A2353-EF47-4C57-9EB5-946FB604B8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184-4949-BDB4-ADF34955E316}"/>
                </c:ext>
              </c:extLst>
            </c:dLbl>
            <c:dLbl>
              <c:idx val="9"/>
              <c:tx>
                <c:rich>
                  <a:bodyPr/>
                  <a:lstStyle/>
                  <a:p>
                    <a:fld id="{BD12A484-70A4-4710-B905-2D505308E5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184-4949-BDB4-ADF34955E316}"/>
                </c:ext>
              </c:extLst>
            </c:dLbl>
            <c:dLbl>
              <c:idx val="10"/>
              <c:tx>
                <c:rich>
                  <a:bodyPr/>
                  <a:lstStyle/>
                  <a:p>
                    <a:fld id="{994E0046-3FD6-4452-99B7-9CFADEA1795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184-4949-BDB4-ADF34955E316}"/>
                </c:ext>
              </c:extLst>
            </c:dLbl>
            <c:dLbl>
              <c:idx val="11"/>
              <c:tx>
                <c:rich>
                  <a:bodyPr/>
                  <a:lstStyle/>
                  <a:p>
                    <a:fld id="{29B4E8BF-2F82-47BD-AB78-741088B41E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184-4949-BDB4-ADF34955E31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Tables'!$M$2:$M$13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Tables'!$M$2:$M$13</c:f>
              <c:numCache>
                <c:formatCode>_("$"* #,##0_);_("$"* \(#,##0\);_("$"*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Tables'!$M$2:$M$13</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3184-4949-BDB4-ADF34955E316}"/>
            </c:ext>
          </c:extLst>
        </c:ser>
        <c:dLbls>
          <c:showLegendKey val="0"/>
          <c:showVal val="0"/>
          <c:showCatName val="0"/>
          <c:showSerName val="0"/>
          <c:showPercent val="0"/>
          <c:showBubbleSize val="0"/>
        </c:dLbls>
        <c:gapWidth val="80"/>
        <c:overlap val="100"/>
        <c:axId val="1168822976"/>
        <c:axId val="1168823392"/>
      </c:barChart>
      <c:catAx>
        <c:axId val="116882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168823392"/>
        <c:crosses val="autoZero"/>
        <c:auto val="1"/>
        <c:lblAlgn val="ctr"/>
        <c:lblOffset val="100"/>
        <c:noMultiLvlLbl val="0"/>
      </c:catAx>
      <c:valAx>
        <c:axId val="1168823392"/>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16882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Sales</a:t>
            </a:r>
            <a:r>
              <a:rPr lang="en-US" sz="1000" b="1" baseline="0">
                <a:solidFill>
                  <a:sysClr val="windowText" lastClr="000000"/>
                </a:solidFill>
                <a:latin typeface="Comic Sans MS" panose="030F0702030302020204" pitchFamily="66" charset="0"/>
              </a:rPr>
              <a:t> ($) generated by Customers</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20003906493582713"/>
          <c:y val="0.19211140274132404"/>
          <c:w val="0.69809621100689723"/>
          <c:h val="0.63604957713619148"/>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Tables'!$E$13:$E$17</c:f>
              <c:strCache>
                <c:ptCount val="5"/>
                <c:pt idx="0">
                  <c:v>CUST_ID_034</c:v>
                </c:pt>
                <c:pt idx="1">
                  <c:v>CUST_ID_035</c:v>
                </c:pt>
                <c:pt idx="2">
                  <c:v>CUST_ID_036</c:v>
                </c:pt>
                <c:pt idx="3">
                  <c:v>CUST_ID_037</c:v>
                </c:pt>
                <c:pt idx="4">
                  <c:v>CUST_ID_038</c:v>
                </c:pt>
              </c:strCache>
            </c:strRef>
          </c:cat>
          <c:val>
            <c:numRef>
              <c:f>'Pivot Tables'!$F$13:$F$17</c:f>
              <c:numCache>
                <c:formatCode>_ * #,##0_ ;_ * \-#,##0_ ;_ * "-"??_ ;_ @_ </c:formatCode>
                <c:ptCount val="5"/>
                <c:pt idx="0">
                  <c:v>1798286.2200000002</c:v>
                </c:pt>
                <c:pt idx="1">
                  <c:v>2179576.75</c:v>
                </c:pt>
                <c:pt idx="2">
                  <c:v>110610.24000000001</c:v>
                </c:pt>
                <c:pt idx="3">
                  <c:v>1791079.27</c:v>
                </c:pt>
                <c:pt idx="4">
                  <c:v>112689.45</c:v>
                </c:pt>
              </c:numCache>
            </c:numRef>
          </c:val>
          <c:extLst>
            <c:ext xmlns:c16="http://schemas.microsoft.com/office/drawing/2014/chart" uri="{C3380CC4-5D6E-409C-BE32-E72D297353CC}">
              <c16:uniqueId val="{00000000-AA21-456C-866D-C3702735D688}"/>
            </c:ext>
          </c:extLst>
        </c:ser>
        <c:dLbls>
          <c:dLblPos val="outEnd"/>
          <c:showLegendKey val="0"/>
          <c:showVal val="1"/>
          <c:showCatName val="0"/>
          <c:showSerName val="0"/>
          <c:showPercent val="0"/>
          <c:showBubbleSize val="0"/>
        </c:dLbls>
        <c:gapWidth val="100"/>
        <c:axId val="1295274496"/>
        <c:axId val="1295276160"/>
      </c:barChart>
      <c:catAx>
        <c:axId val="12952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295276160"/>
        <c:crosses val="autoZero"/>
        <c:auto val="1"/>
        <c:lblAlgn val="ctr"/>
        <c:lblOffset val="100"/>
        <c:noMultiLvlLbl val="0"/>
      </c:catAx>
      <c:valAx>
        <c:axId val="1295276160"/>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29527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Sales (%) by Country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360147549123927"/>
          <c:y val="0.20202907328891578"/>
          <c:w val="0.47025490056986119"/>
          <c:h val="0.70857412619802618"/>
        </c:manualLayout>
      </c:layout>
      <c:doughnutChart>
        <c:varyColors val="1"/>
        <c:ser>
          <c:idx val="0"/>
          <c:order val="0"/>
          <c:tx>
            <c:strRef>
              <c:f>'Pivot Tables'!$I$18</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EB2-4600-A91B-9105E336791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EB2-4600-A91B-9105E336791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EB2-4600-A91B-9105E336791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EB2-4600-A91B-9105E336791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EB2-4600-A91B-9105E336791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EB2-4600-A91B-9105E3367915}"/>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EB2-4600-A91B-9105E3367915}"/>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EB2-4600-A91B-9105E3367915}"/>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Tables'!$H$19:$H$26</c:f>
              <c:strCache>
                <c:ptCount val="8"/>
                <c:pt idx="0">
                  <c:v>Canada</c:v>
                </c:pt>
                <c:pt idx="1">
                  <c:v>England</c:v>
                </c:pt>
                <c:pt idx="2">
                  <c:v>France</c:v>
                </c:pt>
                <c:pt idx="3">
                  <c:v>Germany</c:v>
                </c:pt>
                <c:pt idx="4">
                  <c:v>India</c:v>
                </c:pt>
                <c:pt idx="5">
                  <c:v>Italy</c:v>
                </c:pt>
                <c:pt idx="6">
                  <c:v>Japan</c:v>
                </c:pt>
                <c:pt idx="7">
                  <c:v>USA</c:v>
                </c:pt>
              </c:strCache>
            </c:strRef>
          </c:cat>
          <c:val>
            <c:numRef>
              <c:f>'Pivot Tables'!$I$19:$I$26</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1EB2-4600-A91B-9105E336791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4178272760949939"/>
          <c:y val="0.2105634137361789"/>
          <c:w val="0.30264161799594869"/>
          <c:h val="0.698617593615277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Tables!PivotTable15</c:name>
    <c:fmtId val="8"/>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Profit</a:t>
            </a:r>
            <a:r>
              <a:rPr lang="en-US" sz="1000" b="1" baseline="0">
                <a:solidFill>
                  <a:sysClr val="windowText" lastClr="000000"/>
                </a:solidFill>
                <a:latin typeface="Comic Sans MS" panose="030F0702030302020204" pitchFamily="66" charset="0"/>
              </a:rPr>
              <a:t> ($) generated over Month</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93940330801914"/>
          <c:y val="0.18359613416533985"/>
          <c:w val="0.81543762062827851"/>
          <c:h val="0.41880381357581786"/>
        </c:manualLayout>
      </c:layout>
      <c:lineChart>
        <c:grouping val="standard"/>
        <c:varyColors val="0"/>
        <c:ser>
          <c:idx val="0"/>
          <c:order val="0"/>
          <c:tx>
            <c:strRef>
              <c:f>'Pivot Tables'!$F$19</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Tables'!$E$20:$E$45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Tables'!$F$20:$F$45</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EDB8-40F0-936F-4C0719F568C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92381040"/>
        <c:axId val="1492378960"/>
      </c:lineChart>
      <c:catAx>
        <c:axId val="14923810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92378960"/>
        <c:crosses val="autoZero"/>
        <c:auto val="1"/>
        <c:lblAlgn val="ctr"/>
        <c:lblOffset val="100"/>
        <c:noMultiLvlLbl val="0"/>
      </c:catAx>
      <c:valAx>
        <c:axId val="149237896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9238104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Tables!PivotTable16</c:name>
    <c:fmtId val="7"/>
  </c:pivotSource>
  <c:chart>
    <c:title>
      <c:tx>
        <c:rich>
          <a:bodyPr rot="0" spcFirstLastPara="1" vertOverflow="ellipsis" vert="horz" wrap="square" anchor="ctr" anchorCtr="1"/>
          <a:lstStyle/>
          <a:p>
            <a:pPr>
              <a:defRPr sz="1000" b="1" i="0" u="none" strike="noStrike" kern="1200" cap="none" spc="20" baseline="0">
                <a:solidFill>
                  <a:sysClr val="windowText" lastClr="000000"/>
                </a:solidFill>
                <a:latin typeface="Comic Sans MS" panose="030F0702030302020204" pitchFamily="66" charset="0"/>
                <a:ea typeface="+mn-ea"/>
                <a:cs typeface="+mn-cs"/>
              </a:defRPr>
            </a:pPr>
            <a:r>
              <a:rPr lang="en-US" sz="1000" b="1">
                <a:solidFill>
                  <a:sysClr val="windowText" lastClr="000000"/>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000" b="1" i="0" u="none" strike="noStrike" kern="1200" cap="none" spc="2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778021914965344"/>
          <c:y val="0.27057337566716305"/>
          <c:w val="0.48868077455511377"/>
          <c:h val="0.56342493840405727"/>
        </c:manualLayout>
      </c:layout>
      <c:pieChart>
        <c:varyColors val="1"/>
        <c:ser>
          <c:idx val="0"/>
          <c:order val="0"/>
          <c:tx>
            <c:strRef>
              <c:f>'Pivot Tables'!$I$29</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7DD-40FE-8E3F-287942ED3509}"/>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7DD-40FE-8E3F-287942ED3509}"/>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7DD-40FE-8E3F-287942ED3509}"/>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97DD-40FE-8E3F-287942ED3509}"/>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97DD-40FE-8E3F-287942ED3509}"/>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97DD-40FE-8E3F-287942ED3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Tables'!$H$30:$H$35</c:f>
              <c:strCache>
                <c:ptCount val="6"/>
                <c:pt idx="0">
                  <c:v>Amarilla</c:v>
                </c:pt>
                <c:pt idx="1">
                  <c:v>Carretera</c:v>
                </c:pt>
                <c:pt idx="2">
                  <c:v>Montana</c:v>
                </c:pt>
                <c:pt idx="3">
                  <c:v>Paseo</c:v>
                </c:pt>
                <c:pt idx="4">
                  <c:v>Velo</c:v>
                </c:pt>
                <c:pt idx="5">
                  <c:v>VTT</c:v>
                </c:pt>
              </c:strCache>
            </c:strRef>
          </c:cat>
          <c:val>
            <c:numRef>
              <c:f>'Pivot Tables'!$I$30:$I$35</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97DD-40FE-8E3F-287942ED350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1138450416242296"/>
          <c:y val="0.27307283239974989"/>
          <c:w val="0.35373178768291974"/>
          <c:h val="0.559743968234528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spc="0" normalizeH="0" baseline="0">
              <a:solidFill>
                <a:sysClr val="windowText" lastClr="000000"/>
              </a:solidFill>
              <a:latin typeface="Comic Sans MS" panose="030F0702030302020204" pitchFamily="66" charset="0"/>
            </a:rPr>
            <a:t>Sales breakup (%) by Segment</a:t>
          </a:r>
        </a:p>
      </cx:txPr>
    </cx:title>
    <cx:plotArea>
      <cx:plotAreaRegion>
        <cx:series layoutId="treemap" uniqueId="{666A7072-F6EB-4149-9CCC-7A5B587540AC}">
          <cx:tx>
            <cx:txData>
              <cx:f>_xlchart.v1.1</cx:f>
              <cx:v>Sum of 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noFill/>
            <a:ln>
              <a:noFill/>
            </a:ln>
          </cx:spPr>
        </cx:plotSurface>
        <cx:series layoutId="sunburst" uniqueId="{E2E60B02-DE56-4F13-9F56-BEBA31DAA0E5}">
          <cx:tx>
            <cx:txData>
              <cx:f>_xlchart.v1.4</cx:f>
              <cx:v>Sales</cx:v>
            </cx:txData>
          </cx:tx>
          <cx:dataLabels pos="ctr">
            <cx:txPr>
              <a:bodyPr spcFirstLastPara="1" vertOverflow="ellipsis" horzOverflow="overflow" wrap="square" lIns="0" tIns="0" rIns="0" bIns="0" anchor="ctr" anchorCtr="1"/>
              <a:lstStyle/>
              <a:p>
                <a:pPr algn="ctr" rtl="0">
                  <a:defRPr sz="600" b="1">
                    <a:solidFill>
                      <a:sysClr val="windowText" lastClr="000000"/>
                    </a:solidFill>
                  </a:defRPr>
                </a:pPr>
                <a:endParaRPr lang="en-US" sz="6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s'!$D$8" max="150" min="1" page="5" val="34"/>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microsoft.com/office/2014/relationships/chartEx" Target="../charts/chartEx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3.xml"/><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432620</xdr:colOff>
      <xdr:row>36</xdr:row>
      <xdr:rowOff>128205</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0" y="0"/>
          <a:ext cx="12015020" cy="6711885"/>
        </a:xfrm>
        <a:prstGeom prst="roundRect">
          <a:avLst>
            <a:gd name="adj" fmla="val 2214"/>
          </a:avLst>
        </a:prstGeom>
        <a:solidFill>
          <a:schemeClr val="bg1">
            <a:lumMod val="8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0</xdr:row>
      <xdr:rowOff>166238</xdr:rowOff>
    </xdr:from>
    <xdr:to>
      <xdr:col>7</xdr:col>
      <xdr:colOff>72827</xdr:colOff>
      <xdr:row>6</xdr:row>
      <xdr:rowOff>791</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223229" y="166238"/>
          <a:ext cx="4116798"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700" b="1">
              <a:solidFill>
                <a:sysClr val="windowText" lastClr="000000"/>
              </a:solidFill>
            </a:rPr>
            <a:t>            SALES DASHBOARD</a:t>
          </a:r>
        </a:p>
      </xdr:txBody>
    </xdr:sp>
    <xdr:clientData/>
  </xdr:twoCellAnchor>
  <xdr:twoCellAnchor>
    <xdr:from>
      <xdr:col>7</xdr:col>
      <xdr:colOff>172407</xdr:colOff>
      <xdr:row>1</xdr:row>
      <xdr:rowOff>11638</xdr:rowOff>
    </xdr:from>
    <xdr:to>
      <xdr:col>10</xdr:col>
      <xdr:colOff>103581</xdr:colOff>
      <xdr:row>6</xdr:row>
      <xdr:rowOff>29071</xdr:rowOff>
    </xdr:to>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4439607" y="194518"/>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203161</xdr:colOff>
      <xdr:row>1</xdr:row>
      <xdr:rowOff>11636</xdr:rowOff>
    </xdr:from>
    <xdr:to>
      <xdr:col>13</xdr:col>
      <xdr:colOff>134335</xdr:colOff>
      <xdr:row>6</xdr:row>
      <xdr:rowOff>29069</xdr:rowOff>
    </xdr:to>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6299161" y="194516"/>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240689</xdr:colOff>
      <xdr:row>1</xdr:row>
      <xdr:rowOff>11636</xdr:rowOff>
    </xdr:from>
    <xdr:to>
      <xdr:col>16</xdr:col>
      <xdr:colOff>171863</xdr:colOff>
      <xdr:row>6</xdr:row>
      <xdr:rowOff>29069</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8165489" y="194516"/>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278217</xdr:colOff>
      <xdr:row>1</xdr:row>
      <xdr:rowOff>11636</xdr:rowOff>
    </xdr:from>
    <xdr:to>
      <xdr:col>19</xdr:col>
      <xdr:colOff>209391</xdr:colOff>
      <xdr:row>6</xdr:row>
      <xdr:rowOff>29069</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0031817" y="194516"/>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6</xdr:row>
      <xdr:rowOff>149290</xdr:rowOff>
    </xdr:from>
    <xdr:to>
      <xdr:col>3</xdr:col>
      <xdr:colOff>154403</xdr:colOff>
      <xdr:row>11</xdr:row>
      <xdr:rowOff>166723</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223229" y="1246570"/>
          <a:ext cx="1759974" cy="931833"/>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12</xdr:row>
      <xdr:rowOff>104062</xdr:rowOff>
    </xdr:from>
    <xdr:to>
      <xdr:col>3</xdr:col>
      <xdr:colOff>154403</xdr:colOff>
      <xdr:row>27</xdr:row>
      <xdr:rowOff>1278</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223229" y="2298622"/>
          <a:ext cx="1759974" cy="2640416"/>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223229</xdr:colOff>
      <xdr:row>27</xdr:row>
      <xdr:rowOff>121496</xdr:rowOff>
    </xdr:from>
    <xdr:to>
      <xdr:col>3</xdr:col>
      <xdr:colOff>154403</xdr:colOff>
      <xdr:row>35</xdr:row>
      <xdr:rowOff>111853</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223229" y="5059256"/>
          <a:ext cx="1759974" cy="1453397"/>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277306</xdr:colOff>
      <xdr:row>6</xdr:row>
      <xdr:rowOff>149290</xdr:rowOff>
    </xdr:from>
    <xdr:to>
      <xdr:col>8</xdr:col>
      <xdr:colOff>226141</xdr:colOff>
      <xdr:row>27</xdr:row>
      <xdr:rowOff>1278</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2106106" y="1246570"/>
          <a:ext cx="2996835" cy="3692468"/>
        </a:xfrm>
        <a:prstGeom prst="roundRect">
          <a:avLst>
            <a:gd name="adj" fmla="val 9432"/>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389656</xdr:colOff>
      <xdr:row>7</xdr:row>
      <xdr:rowOff>23783</xdr:rowOff>
    </xdr:from>
    <xdr:to>
      <xdr:col>14</xdr:col>
      <xdr:colOff>557439</xdr:colOff>
      <xdr:row>16</xdr:row>
      <xdr:rowOff>114117</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5266456" y="1303943"/>
          <a:ext cx="3825383" cy="1736254"/>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88847</xdr:colOff>
      <xdr:row>7</xdr:row>
      <xdr:rowOff>8931</xdr:rowOff>
    </xdr:from>
    <xdr:to>
      <xdr:col>19</xdr:col>
      <xdr:colOff>209391</xdr:colOff>
      <xdr:row>16</xdr:row>
      <xdr:rowOff>114117</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9232847" y="1289091"/>
          <a:ext cx="2558944" cy="1751106"/>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88847</xdr:colOff>
      <xdr:row>17</xdr:row>
      <xdr:rowOff>93822</xdr:rowOff>
    </xdr:from>
    <xdr:to>
      <xdr:col>19</xdr:col>
      <xdr:colOff>209391</xdr:colOff>
      <xdr:row>27</xdr:row>
      <xdr:rowOff>1278</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9232847" y="3202782"/>
          <a:ext cx="2558944" cy="1736256"/>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277305</xdr:colOff>
      <xdr:row>27</xdr:row>
      <xdr:rowOff>121495</xdr:rowOff>
    </xdr:from>
    <xdr:to>
      <xdr:col>11</xdr:col>
      <xdr:colOff>162891</xdr:colOff>
      <xdr:row>35</xdr:row>
      <xdr:rowOff>111853</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2106105" y="5059255"/>
          <a:ext cx="4762386" cy="1453398"/>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285793</xdr:colOff>
      <xdr:row>27</xdr:row>
      <xdr:rowOff>121495</xdr:rowOff>
    </xdr:from>
    <xdr:to>
      <xdr:col>19</xdr:col>
      <xdr:colOff>209391</xdr:colOff>
      <xdr:row>35</xdr:row>
      <xdr:rowOff>111853</xdr:rowOff>
    </xdr:to>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6991393" y="5059255"/>
          <a:ext cx="4800398" cy="1453398"/>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393744</xdr:colOff>
      <xdr:row>17</xdr:row>
      <xdr:rowOff>93822</xdr:rowOff>
    </xdr:from>
    <xdr:to>
      <xdr:col>14</xdr:col>
      <xdr:colOff>561527</xdr:colOff>
      <xdr:row>27</xdr:row>
      <xdr:rowOff>1276</xdr:rowOff>
    </xdr:to>
    <xdr:sp macro="" textlink="">
      <xdr:nvSpPr>
        <xdr:cNvPr id="17" name="Rectangle: Rounded Corners 16">
          <a:extLst>
            <a:ext uri="{FF2B5EF4-FFF2-40B4-BE49-F238E27FC236}">
              <a16:creationId xmlns:a16="http://schemas.microsoft.com/office/drawing/2014/main" id="{00000000-0008-0000-0000-000011000000}"/>
            </a:ext>
          </a:extLst>
        </xdr:cNvPr>
        <xdr:cNvSpPr/>
      </xdr:nvSpPr>
      <xdr:spPr>
        <a:xfrm>
          <a:off x="5270544" y="3202782"/>
          <a:ext cx="3825383" cy="1736254"/>
        </a:xfrm>
        <a:prstGeom prst="roundRect">
          <a:avLst/>
        </a:prstGeom>
        <a:gradFill>
          <a:gsLst>
            <a:gs pos="0">
              <a:schemeClr val="bg1"/>
            </a:gs>
            <a:gs pos="100000">
              <a:schemeClr val="bg1">
                <a:lumMod val="95000"/>
              </a:schemeClr>
            </a:gs>
            <a:gs pos="100000">
              <a:schemeClr val="bg1">
                <a:lumMod val="85000"/>
              </a:schemeClr>
            </a:gs>
            <a:gs pos="100000">
              <a:schemeClr val="bg1">
                <a:lumMod val="85000"/>
              </a:schemeClr>
            </a:gs>
          </a:gsLst>
          <a:lin ang="5400000" scaled="1"/>
        </a:gra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12</xdr:col>
      <xdr:colOff>205881</xdr:colOff>
      <xdr:row>1</xdr:row>
      <xdr:rowOff>67970</xdr:rowOff>
    </xdr:from>
    <xdr:to>
      <xdr:col>12</xdr:col>
      <xdr:colOff>541161</xdr:colOff>
      <xdr:row>3</xdr:row>
      <xdr:rowOff>37490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21081" y="250850"/>
          <a:ext cx="335280" cy="335280"/>
        </a:xfrm>
        <a:prstGeom prst="rect">
          <a:avLst/>
        </a:prstGeom>
      </xdr:spPr>
    </xdr:pic>
    <xdr:clientData/>
  </xdr:twoCellAnchor>
  <xdr:twoCellAnchor editAs="oneCell">
    <xdr:from>
      <xdr:col>15</xdr:col>
      <xdr:colOff>206022</xdr:colOff>
      <xdr:row>1</xdr:row>
      <xdr:rowOff>37771</xdr:rowOff>
    </xdr:from>
    <xdr:to>
      <xdr:col>15</xdr:col>
      <xdr:colOff>609461</xdr:colOff>
      <xdr:row>3</xdr:row>
      <xdr:rowOff>75450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50022" y="220651"/>
          <a:ext cx="403439" cy="403439"/>
        </a:xfrm>
        <a:prstGeom prst="rect">
          <a:avLst/>
        </a:prstGeom>
      </xdr:spPr>
    </xdr:pic>
    <xdr:clientData/>
  </xdr:twoCellAnchor>
  <xdr:twoCellAnchor editAs="oneCell">
    <xdr:from>
      <xdr:col>17</xdr:col>
      <xdr:colOff>516181</xdr:colOff>
      <xdr:row>7</xdr:row>
      <xdr:rowOff>120621</xdr:rowOff>
    </xdr:from>
    <xdr:to>
      <xdr:col>19</xdr:col>
      <xdr:colOff>15241</xdr:colOff>
      <xdr:row>11</xdr:row>
      <xdr:rowOff>107361</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79381" y="1400781"/>
          <a:ext cx="718260" cy="718260"/>
        </a:xfrm>
        <a:prstGeom prst="rect">
          <a:avLst/>
        </a:prstGeom>
      </xdr:spPr>
    </xdr:pic>
    <xdr:clientData/>
  </xdr:twoCellAnchor>
  <xdr:twoCellAnchor editAs="oneCell">
    <xdr:from>
      <xdr:col>18</xdr:col>
      <xdr:colOff>274321</xdr:colOff>
      <xdr:row>1</xdr:row>
      <xdr:rowOff>83820</xdr:rowOff>
    </xdr:from>
    <xdr:to>
      <xdr:col>19</xdr:col>
      <xdr:colOff>45720</xdr:colOff>
      <xdr:row>3</xdr:row>
      <xdr:rowOff>45250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247121" y="266700"/>
          <a:ext cx="380999" cy="327190"/>
        </a:xfrm>
        <a:prstGeom prst="rect">
          <a:avLst/>
        </a:prstGeom>
      </xdr:spPr>
    </xdr:pic>
    <xdr:clientData/>
  </xdr:twoCellAnchor>
  <xdr:twoCellAnchor editAs="oneCell">
    <xdr:from>
      <xdr:col>0</xdr:col>
      <xdr:colOff>388620</xdr:colOff>
      <xdr:row>1</xdr:row>
      <xdr:rowOff>76200</xdr:rowOff>
    </xdr:from>
    <xdr:to>
      <xdr:col>2</xdr:col>
      <xdr:colOff>0</xdr:colOff>
      <xdr:row>5</xdr:row>
      <xdr:rowOff>38100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88620" y="259080"/>
          <a:ext cx="830580" cy="693420"/>
        </a:xfrm>
        <a:prstGeom prst="rect">
          <a:avLst/>
        </a:prstGeom>
      </xdr:spPr>
    </xdr:pic>
    <xdr:clientData/>
  </xdr:twoCellAnchor>
  <xdr:twoCellAnchor>
    <xdr:from>
      <xdr:col>2</xdr:col>
      <xdr:colOff>91440</xdr:colOff>
      <xdr:row>4</xdr:row>
      <xdr:rowOff>15240</xdr:rowOff>
    </xdr:from>
    <xdr:to>
      <xdr:col>3</xdr:col>
      <xdr:colOff>601980</xdr:colOff>
      <xdr:row>5</xdr:row>
      <xdr:rowOff>99060</xdr:rowOff>
    </xdr:to>
    <xdr:sp macro="" textlink="">
      <xdr:nvSpPr>
        <xdr:cNvPr id="36" name="Rectangle 35">
          <a:extLst>
            <a:ext uri="{FF2B5EF4-FFF2-40B4-BE49-F238E27FC236}">
              <a16:creationId xmlns:a16="http://schemas.microsoft.com/office/drawing/2014/main" id="{00000000-0008-0000-0000-000024000000}"/>
            </a:ext>
          </a:extLst>
        </xdr:cNvPr>
        <xdr:cNvSpPr/>
      </xdr:nvSpPr>
      <xdr:spPr>
        <a:xfrm>
          <a:off x="1310640" y="746760"/>
          <a:ext cx="11201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0070C0"/>
              </a:solidFill>
              <a:latin typeface="Comic Sans MS" panose="030F0702030302020204" pitchFamily="66" charset="0"/>
            </a:rPr>
            <a:t>Bicycle</a:t>
          </a:r>
          <a:r>
            <a:rPr lang="en-US" sz="1200" b="1" baseline="0">
              <a:solidFill>
                <a:srgbClr val="0070C0"/>
              </a:solidFill>
              <a:latin typeface="Comic Sans MS" panose="030F0702030302020204" pitchFamily="66" charset="0"/>
            </a:rPr>
            <a:t> Shop</a:t>
          </a:r>
          <a:endParaRPr lang="en-US" sz="1200" b="1">
            <a:solidFill>
              <a:srgbClr val="0070C0"/>
            </a:solidFill>
            <a:latin typeface="Comic Sans MS" panose="030F0702030302020204" pitchFamily="66" charset="0"/>
          </a:endParaRPr>
        </a:p>
      </xdr:txBody>
    </xdr:sp>
    <xdr:clientData/>
  </xdr:twoCellAnchor>
  <xdr:twoCellAnchor>
    <xdr:from>
      <xdr:col>7</xdr:col>
      <xdr:colOff>190500</xdr:colOff>
      <xdr:row>1</xdr:row>
      <xdr:rowOff>60960</xdr:rowOff>
    </xdr:from>
    <xdr:to>
      <xdr:col>9</xdr:col>
      <xdr:colOff>167640</xdr:colOff>
      <xdr:row>2</xdr:row>
      <xdr:rowOff>144780</xdr:rowOff>
    </xdr:to>
    <xdr:sp macro="" textlink="">
      <xdr:nvSpPr>
        <xdr:cNvPr id="69" name="Rectangle 68">
          <a:extLst>
            <a:ext uri="{FF2B5EF4-FFF2-40B4-BE49-F238E27FC236}">
              <a16:creationId xmlns:a16="http://schemas.microsoft.com/office/drawing/2014/main" id="{00000000-0008-0000-0000-000045000000}"/>
            </a:ext>
          </a:extLst>
        </xdr:cNvPr>
        <xdr:cNvSpPr/>
      </xdr:nvSpPr>
      <xdr:spPr>
        <a:xfrm>
          <a:off x="445770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TOTAL</a:t>
          </a:r>
          <a:r>
            <a:rPr lang="en-US" sz="1100" b="1" baseline="0">
              <a:solidFill>
                <a:srgbClr val="0070C0"/>
              </a:solidFill>
              <a:latin typeface="Comic Sans MS" panose="030F0702030302020204" pitchFamily="66" charset="0"/>
            </a:rPr>
            <a:t> SALES</a:t>
          </a:r>
          <a:endParaRPr lang="en-US" sz="1100" b="1">
            <a:solidFill>
              <a:srgbClr val="0070C0"/>
            </a:solidFill>
            <a:latin typeface="Comic Sans MS" panose="030F0702030302020204" pitchFamily="66" charset="0"/>
          </a:endParaRPr>
        </a:p>
      </xdr:txBody>
    </xdr:sp>
    <xdr:clientData/>
  </xdr:twoCellAnchor>
  <xdr:twoCellAnchor>
    <xdr:from>
      <xdr:col>10</xdr:col>
      <xdr:colOff>226060</xdr:colOff>
      <xdr:row>1</xdr:row>
      <xdr:rowOff>60960</xdr:rowOff>
    </xdr:from>
    <xdr:to>
      <xdr:col>12</xdr:col>
      <xdr:colOff>203200</xdr:colOff>
      <xdr:row>2</xdr:row>
      <xdr:rowOff>144780</xdr:rowOff>
    </xdr:to>
    <xdr:sp macro="" textlink="">
      <xdr:nvSpPr>
        <xdr:cNvPr id="70" name="Rectangle 69">
          <a:extLst>
            <a:ext uri="{FF2B5EF4-FFF2-40B4-BE49-F238E27FC236}">
              <a16:creationId xmlns:a16="http://schemas.microsoft.com/office/drawing/2014/main" id="{00000000-0008-0000-0000-000046000000}"/>
            </a:ext>
          </a:extLst>
        </xdr:cNvPr>
        <xdr:cNvSpPr/>
      </xdr:nvSpPr>
      <xdr:spPr>
        <a:xfrm>
          <a:off x="632206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PROFIT ($)</a:t>
          </a:r>
        </a:p>
      </xdr:txBody>
    </xdr:sp>
    <xdr:clientData/>
  </xdr:twoCellAnchor>
  <xdr:twoCellAnchor>
    <xdr:from>
      <xdr:col>13</xdr:col>
      <xdr:colOff>261620</xdr:colOff>
      <xdr:row>1</xdr:row>
      <xdr:rowOff>60960</xdr:rowOff>
    </xdr:from>
    <xdr:to>
      <xdr:col>15</xdr:col>
      <xdr:colOff>238760</xdr:colOff>
      <xdr:row>2</xdr:row>
      <xdr:rowOff>144780</xdr:rowOff>
    </xdr:to>
    <xdr:sp macro="" textlink="">
      <xdr:nvSpPr>
        <xdr:cNvPr id="71" name="Rectangle 70">
          <a:extLst>
            <a:ext uri="{FF2B5EF4-FFF2-40B4-BE49-F238E27FC236}">
              <a16:creationId xmlns:a16="http://schemas.microsoft.com/office/drawing/2014/main" id="{00000000-0008-0000-0000-000047000000}"/>
            </a:ext>
          </a:extLst>
        </xdr:cNvPr>
        <xdr:cNvSpPr/>
      </xdr:nvSpPr>
      <xdr:spPr>
        <a:xfrm>
          <a:off x="818642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PROFIT</a:t>
          </a:r>
          <a:r>
            <a:rPr lang="en-US" sz="1100" b="1" baseline="0">
              <a:solidFill>
                <a:srgbClr val="0070C0"/>
              </a:solidFill>
              <a:latin typeface="Comic Sans MS" panose="030F0702030302020204" pitchFamily="66" charset="0"/>
            </a:rPr>
            <a:t> (%)</a:t>
          </a:r>
          <a:endParaRPr lang="en-US" sz="1100" b="1">
            <a:solidFill>
              <a:srgbClr val="0070C0"/>
            </a:solidFill>
            <a:latin typeface="Comic Sans MS" panose="030F0702030302020204" pitchFamily="66" charset="0"/>
          </a:endParaRPr>
        </a:p>
      </xdr:txBody>
    </xdr:sp>
    <xdr:clientData/>
  </xdr:twoCellAnchor>
  <xdr:twoCellAnchor>
    <xdr:from>
      <xdr:col>16</xdr:col>
      <xdr:colOff>297180</xdr:colOff>
      <xdr:row>1</xdr:row>
      <xdr:rowOff>60960</xdr:rowOff>
    </xdr:from>
    <xdr:to>
      <xdr:col>18</xdr:col>
      <xdr:colOff>274320</xdr:colOff>
      <xdr:row>2</xdr:row>
      <xdr:rowOff>144780</xdr:rowOff>
    </xdr:to>
    <xdr:sp macro="" textlink="">
      <xdr:nvSpPr>
        <xdr:cNvPr id="72" name="Rectangle 71">
          <a:extLst>
            <a:ext uri="{FF2B5EF4-FFF2-40B4-BE49-F238E27FC236}">
              <a16:creationId xmlns:a16="http://schemas.microsoft.com/office/drawing/2014/main" id="{00000000-0008-0000-0000-000048000000}"/>
            </a:ext>
          </a:extLst>
        </xdr:cNvPr>
        <xdr:cNvSpPr/>
      </xdr:nvSpPr>
      <xdr:spPr>
        <a:xfrm>
          <a:off x="10050780" y="243840"/>
          <a:ext cx="119634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0070C0"/>
              </a:solidFill>
              <a:latin typeface="Comic Sans MS" panose="030F0702030302020204" pitchFamily="66" charset="0"/>
            </a:rPr>
            <a:t>UNITS SOLD</a:t>
          </a:r>
        </a:p>
      </xdr:txBody>
    </xdr:sp>
    <xdr:clientData/>
  </xdr:twoCellAnchor>
  <xdr:twoCellAnchor editAs="oneCell">
    <xdr:from>
      <xdr:col>9</xdr:col>
      <xdr:colOff>167640</xdr:colOff>
      <xdr:row>1</xdr:row>
      <xdr:rowOff>29870</xdr:rowOff>
    </xdr:from>
    <xdr:to>
      <xdr:col>9</xdr:col>
      <xdr:colOff>541020</xdr:colOff>
      <xdr:row>3</xdr:row>
      <xdr:rowOff>37490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654040" y="212750"/>
          <a:ext cx="373380" cy="373380"/>
        </a:xfrm>
        <a:prstGeom prst="rect">
          <a:avLst/>
        </a:prstGeom>
      </xdr:spPr>
    </xdr:pic>
    <xdr:clientData/>
  </xdr:twoCellAnchor>
  <xdr:twoCellAnchor>
    <xdr:from>
      <xdr:col>7</xdr:col>
      <xdr:colOff>213360</xdr:colOff>
      <xdr:row>3</xdr:row>
      <xdr:rowOff>118316</xdr:rowOff>
    </xdr:from>
    <xdr:to>
      <xdr:col>10</xdr:col>
      <xdr:colOff>7620</xdr:colOff>
      <xdr:row>5</xdr:row>
      <xdr:rowOff>156416</xdr:rowOff>
    </xdr:to>
    <xdr:sp macro="" textlink="'Pivot Tables'!A2">
      <xdr:nvSpPr>
        <xdr:cNvPr id="73" name="Rectangle 72">
          <a:extLst>
            <a:ext uri="{FF2B5EF4-FFF2-40B4-BE49-F238E27FC236}">
              <a16:creationId xmlns:a16="http://schemas.microsoft.com/office/drawing/2014/main" id="{00000000-0008-0000-0000-000049000000}"/>
            </a:ext>
          </a:extLst>
        </xdr:cNvPr>
        <xdr:cNvSpPr/>
      </xdr:nvSpPr>
      <xdr:spPr>
        <a:xfrm>
          <a:off x="4480560" y="666956"/>
          <a:ext cx="162306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43E4D89-6B10-411B-AFF5-65ADB330B509}" type="TxLink">
            <a:rPr lang="en-US" sz="1800" b="1" i="0" u="none" strike="noStrike">
              <a:solidFill>
                <a:srgbClr val="000000"/>
              </a:solidFill>
              <a:latin typeface="Calibri"/>
              <a:ea typeface="Calibri"/>
              <a:cs typeface="Calibri"/>
            </a:rPr>
            <a:pPr algn="ctr"/>
            <a:t> $118,726,350 </a:t>
          </a:fld>
          <a:endParaRPr lang="en-US" sz="1800" b="1">
            <a:solidFill>
              <a:srgbClr val="0070C0"/>
            </a:solidFill>
            <a:latin typeface="Comic Sans MS" panose="030F0702030302020204" pitchFamily="66" charset="0"/>
          </a:endParaRPr>
        </a:p>
      </xdr:txBody>
    </xdr:sp>
    <xdr:clientData/>
  </xdr:twoCellAnchor>
  <xdr:twoCellAnchor>
    <xdr:from>
      <xdr:col>10</xdr:col>
      <xdr:colOff>187920</xdr:colOff>
      <xdr:row>3</xdr:row>
      <xdr:rowOff>118316</xdr:rowOff>
    </xdr:from>
    <xdr:to>
      <xdr:col>13</xdr:col>
      <xdr:colOff>38100</xdr:colOff>
      <xdr:row>5</xdr:row>
      <xdr:rowOff>156416</xdr:rowOff>
    </xdr:to>
    <xdr:sp macro="" textlink="'Pivot Tables'!B2">
      <xdr:nvSpPr>
        <xdr:cNvPr id="75" name="Rectangle 74">
          <a:extLst>
            <a:ext uri="{FF2B5EF4-FFF2-40B4-BE49-F238E27FC236}">
              <a16:creationId xmlns:a16="http://schemas.microsoft.com/office/drawing/2014/main" id="{00000000-0008-0000-0000-00004B000000}"/>
            </a:ext>
          </a:extLst>
        </xdr:cNvPr>
        <xdr:cNvSpPr/>
      </xdr:nvSpPr>
      <xdr:spPr>
        <a:xfrm>
          <a:off x="6283920" y="666956"/>
          <a:ext cx="167898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B32022C-336E-4A5C-8C7B-E7F6DD2C5CB1}" type="TxLink">
            <a:rPr lang="en-US" sz="1800" b="1" i="0" u="none" strike="noStrike">
              <a:solidFill>
                <a:srgbClr val="000000"/>
              </a:solidFill>
              <a:latin typeface="Calibri"/>
              <a:ea typeface="Calibri"/>
              <a:cs typeface="Calibri"/>
            </a:rPr>
            <a:pPr marL="0" indent="0" algn="ctr"/>
            <a:t> $16,893,702 </a:t>
          </a:fld>
          <a:endParaRPr lang="en-US" sz="1800" b="1" i="0" u="none" strike="noStrike">
            <a:solidFill>
              <a:srgbClr val="000000"/>
            </a:solidFill>
            <a:latin typeface="Calibri"/>
            <a:ea typeface="Calibri"/>
            <a:cs typeface="Calibri"/>
          </a:endParaRPr>
        </a:p>
      </xdr:txBody>
    </xdr:sp>
    <xdr:clientData/>
  </xdr:twoCellAnchor>
  <xdr:twoCellAnchor>
    <xdr:from>
      <xdr:col>13</xdr:col>
      <xdr:colOff>218400</xdr:colOff>
      <xdr:row>3</xdr:row>
      <xdr:rowOff>118316</xdr:rowOff>
    </xdr:from>
    <xdr:to>
      <xdr:col>16</xdr:col>
      <xdr:colOff>68580</xdr:colOff>
      <xdr:row>5</xdr:row>
      <xdr:rowOff>156416</xdr:rowOff>
    </xdr:to>
    <xdr:sp macro="" textlink="'Pivot Tables'!D2">
      <xdr:nvSpPr>
        <xdr:cNvPr id="76" name="Rectangle 75">
          <a:extLst>
            <a:ext uri="{FF2B5EF4-FFF2-40B4-BE49-F238E27FC236}">
              <a16:creationId xmlns:a16="http://schemas.microsoft.com/office/drawing/2014/main" id="{00000000-0008-0000-0000-00004C000000}"/>
            </a:ext>
          </a:extLst>
        </xdr:cNvPr>
        <xdr:cNvSpPr/>
      </xdr:nvSpPr>
      <xdr:spPr>
        <a:xfrm>
          <a:off x="8143200" y="666956"/>
          <a:ext cx="167898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3F9CF96-8B65-4A4B-A8A5-46C57810EB61}" type="TxLink">
            <a:rPr lang="en-US" sz="1800" b="1" i="0" u="none" strike="noStrike">
              <a:solidFill>
                <a:srgbClr val="000000"/>
              </a:solidFill>
              <a:latin typeface="Calibri"/>
              <a:ea typeface="Calibri"/>
              <a:cs typeface="Calibri"/>
            </a:rPr>
            <a:pPr marL="0" indent="0" algn="ctr"/>
            <a:t>14.23%</a:t>
          </a:fld>
          <a:endParaRPr lang="en-US" sz="1800" b="1" i="0" u="none" strike="noStrike">
            <a:solidFill>
              <a:srgbClr val="000000"/>
            </a:solidFill>
            <a:latin typeface="Calibri"/>
            <a:ea typeface="Calibri"/>
            <a:cs typeface="Calibri"/>
          </a:endParaRPr>
        </a:p>
      </xdr:txBody>
    </xdr:sp>
    <xdr:clientData/>
  </xdr:twoCellAnchor>
  <xdr:twoCellAnchor>
    <xdr:from>
      <xdr:col>16</xdr:col>
      <xdr:colOff>248881</xdr:colOff>
      <xdr:row>3</xdr:row>
      <xdr:rowOff>118316</xdr:rowOff>
    </xdr:from>
    <xdr:to>
      <xdr:col>19</xdr:col>
      <xdr:colOff>99061</xdr:colOff>
      <xdr:row>5</xdr:row>
      <xdr:rowOff>156416</xdr:rowOff>
    </xdr:to>
    <xdr:sp macro="" textlink="'Pivot Tables'!C2">
      <xdr:nvSpPr>
        <xdr:cNvPr id="77" name="Rectangle 76">
          <a:extLst>
            <a:ext uri="{FF2B5EF4-FFF2-40B4-BE49-F238E27FC236}">
              <a16:creationId xmlns:a16="http://schemas.microsoft.com/office/drawing/2014/main" id="{00000000-0008-0000-0000-00004D000000}"/>
            </a:ext>
          </a:extLst>
        </xdr:cNvPr>
        <xdr:cNvSpPr/>
      </xdr:nvSpPr>
      <xdr:spPr>
        <a:xfrm>
          <a:off x="10002481" y="666956"/>
          <a:ext cx="167898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33F1C19-254A-45BA-AC02-7C91D6A77DB8}" type="TxLink">
            <a:rPr lang="en-US" sz="1800" b="1" i="0" u="none" strike="noStrike">
              <a:solidFill>
                <a:srgbClr val="000000"/>
              </a:solidFill>
              <a:latin typeface="Calibri"/>
              <a:ea typeface="Calibri"/>
              <a:cs typeface="Calibri"/>
            </a:rPr>
            <a:pPr marL="0" indent="0" algn="ctr"/>
            <a:t> 1,125,806 </a:t>
          </a:fld>
          <a:endParaRPr lang="en-US" sz="1800" b="1" i="0" u="none" strike="noStrike">
            <a:solidFill>
              <a:srgbClr val="000000"/>
            </a:solidFill>
            <a:latin typeface="Calibri"/>
            <a:ea typeface="Calibri"/>
            <a:cs typeface="Calibri"/>
          </a:endParaRPr>
        </a:p>
      </xdr:txBody>
    </xdr:sp>
    <xdr:clientData/>
  </xdr:twoCellAnchor>
  <xdr:twoCellAnchor>
    <xdr:from>
      <xdr:col>15</xdr:col>
      <xdr:colOff>160020</xdr:colOff>
      <xdr:row>7</xdr:row>
      <xdr:rowOff>114300</xdr:rowOff>
    </xdr:from>
    <xdr:to>
      <xdr:col>17</xdr:col>
      <xdr:colOff>411480</xdr:colOff>
      <xdr:row>11</xdr:row>
      <xdr:rowOff>76200</xdr:rowOff>
    </xdr:to>
    <xdr:sp macro="" textlink="">
      <xdr:nvSpPr>
        <xdr:cNvPr id="78" name="Rectangle 77">
          <a:extLst>
            <a:ext uri="{FF2B5EF4-FFF2-40B4-BE49-F238E27FC236}">
              <a16:creationId xmlns:a16="http://schemas.microsoft.com/office/drawing/2014/main" id="{00000000-0008-0000-0000-00004E000000}"/>
            </a:ext>
          </a:extLst>
        </xdr:cNvPr>
        <xdr:cNvSpPr/>
      </xdr:nvSpPr>
      <xdr:spPr>
        <a:xfrm>
          <a:off x="9304020" y="1394460"/>
          <a:ext cx="1470660" cy="693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rgbClr val="0070C0"/>
              </a:solidFill>
              <a:latin typeface="Comic Sans MS" panose="030F0702030302020204" pitchFamily="66" charset="0"/>
            </a:rPr>
            <a:t>TOP</a:t>
          </a:r>
          <a:r>
            <a:rPr lang="en-US" sz="1400" b="1" baseline="0">
              <a:solidFill>
                <a:srgbClr val="0070C0"/>
              </a:solidFill>
              <a:latin typeface="Comic Sans MS" panose="030F0702030302020204" pitchFamily="66" charset="0"/>
            </a:rPr>
            <a:t> SELLING PRODUCT</a:t>
          </a:r>
          <a:endParaRPr lang="en-US" sz="1400" b="1">
            <a:solidFill>
              <a:srgbClr val="0070C0"/>
            </a:solidFill>
            <a:latin typeface="Comic Sans MS" panose="030F0702030302020204" pitchFamily="66" charset="0"/>
          </a:endParaRPr>
        </a:p>
      </xdr:txBody>
    </xdr:sp>
    <xdr:clientData/>
  </xdr:twoCellAnchor>
  <xdr:twoCellAnchor>
    <xdr:from>
      <xdr:col>15</xdr:col>
      <xdr:colOff>548640</xdr:colOff>
      <xdr:row>11</xdr:row>
      <xdr:rowOff>133556</xdr:rowOff>
    </xdr:from>
    <xdr:to>
      <xdr:col>18</xdr:col>
      <xdr:colOff>342900</xdr:colOff>
      <xdr:row>13</xdr:row>
      <xdr:rowOff>171656</xdr:rowOff>
    </xdr:to>
    <xdr:sp macro="" textlink="'Pivot Tables'!H3">
      <xdr:nvSpPr>
        <xdr:cNvPr id="79" name="Rectangle 78">
          <a:extLst>
            <a:ext uri="{FF2B5EF4-FFF2-40B4-BE49-F238E27FC236}">
              <a16:creationId xmlns:a16="http://schemas.microsoft.com/office/drawing/2014/main" id="{00000000-0008-0000-0000-00004F000000}"/>
            </a:ext>
          </a:extLst>
        </xdr:cNvPr>
        <xdr:cNvSpPr/>
      </xdr:nvSpPr>
      <xdr:spPr>
        <a:xfrm>
          <a:off x="9692640" y="2145236"/>
          <a:ext cx="162306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FED8A85-7DF0-4211-872C-7777D416A122}" type="TxLink">
            <a:rPr lang="en-US" sz="1800" b="1" i="0" u="none" strike="noStrike">
              <a:solidFill>
                <a:srgbClr val="000000"/>
              </a:solidFill>
              <a:latin typeface="Calibri"/>
              <a:ea typeface="Calibri"/>
              <a:cs typeface="Calibri"/>
            </a:rPr>
            <a:pPr marL="0" indent="0" algn="ctr"/>
            <a:t>PROD_ID_002</a:t>
          </a:fld>
          <a:endParaRPr lang="en-US" sz="1800" b="1" i="0" u="none" strike="noStrike">
            <a:solidFill>
              <a:srgbClr val="000000"/>
            </a:solidFill>
            <a:latin typeface="Calibri"/>
            <a:ea typeface="Calibri"/>
            <a:cs typeface="Calibri"/>
          </a:endParaRPr>
        </a:p>
      </xdr:txBody>
    </xdr:sp>
    <xdr:clientData/>
  </xdr:twoCellAnchor>
  <xdr:twoCellAnchor>
    <xdr:from>
      <xdr:col>15</xdr:col>
      <xdr:colOff>548640</xdr:colOff>
      <xdr:row>13</xdr:row>
      <xdr:rowOff>171656</xdr:rowOff>
    </xdr:from>
    <xdr:to>
      <xdr:col>18</xdr:col>
      <xdr:colOff>342900</xdr:colOff>
      <xdr:row>16</xdr:row>
      <xdr:rowOff>26876</xdr:rowOff>
    </xdr:to>
    <xdr:sp macro="" textlink="'Pivot Tables'!H4">
      <xdr:nvSpPr>
        <xdr:cNvPr id="80" name="Rectangle 79">
          <a:extLst>
            <a:ext uri="{FF2B5EF4-FFF2-40B4-BE49-F238E27FC236}">
              <a16:creationId xmlns:a16="http://schemas.microsoft.com/office/drawing/2014/main" id="{00000000-0008-0000-0000-000050000000}"/>
            </a:ext>
          </a:extLst>
        </xdr:cNvPr>
        <xdr:cNvSpPr/>
      </xdr:nvSpPr>
      <xdr:spPr>
        <a:xfrm>
          <a:off x="9692640" y="2549096"/>
          <a:ext cx="1623060" cy="403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0F4571D-CF62-4077-832B-B104CE45BB63}" type="TxLink">
            <a:rPr lang="en-US" sz="1800" b="1" i="0" u="none" strike="noStrike">
              <a:solidFill>
                <a:srgbClr val="000000"/>
              </a:solidFill>
              <a:latin typeface="Calibri"/>
              <a:ea typeface="Calibri"/>
              <a:cs typeface="Calibri"/>
            </a:rPr>
            <a:pPr marL="0" indent="0" algn="ctr"/>
            <a:t> $33,011,144 </a:t>
          </a:fld>
          <a:endParaRPr lang="en-US" sz="1800" b="1" i="0" u="none" strike="noStrike">
            <a:solidFill>
              <a:srgbClr val="000000"/>
            </a:solidFill>
            <a:latin typeface="Calibri"/>
            <a:ea typeface="Calibri"/>
            <a:cs typeface="Calibri"/>
          </a:endParaRPr>
        </a:p>
      </xdr:txBody>
    </xdr:sp>
    <xdr:clientData/>
  </xdr:twoCellAnchor>
  <xdr:twoCellAnchor>
    <xdr:from>
      <xdr:col>8</xdr:col>
      <xdr:colOff>396240</xdr:colOff>
      <xdr:row>7</xdr:row>
      <xdr:rowOff>38100</xdr:rowOff>
    </xdr:from>
    <xdr:to>
      <xdr:col>14</xdr:col>
      <xdr:colOff>548640</xdr:colOff>
      <xdr:row>16</xdr:row>
      <xdr:rowOff>83820</xdr:rowOff>
    </xdr:to>
    <xdr:graphicFrame macro="">
      <xdr:nvGraphicFramePr>
        <xdr:cNvPr id="81" name="Chart 80">
          <a:extLst>
            <a:ext uri="{FF2B5EF4-FFF2-40B4-BE49-F238E27FC236}">
              <a16:creationId xmlns:a16="http://schemas.microsoft.com/office/drawing/2014/main" id="{00000000-0008-0000-00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563880</xdr:colOff>
          <xdr:row>17</xdr:row>
          <xdr:rowOff>175260</xdr:rowOff>
        </xdr:from>
        <xdr:to>
          <xdr:col>9</xdr:col>
          <xdr:colOff>167640</xdr:colOff>
          <xdr:row>26</xdr:row>
          <xdr:rowOff>99060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203244</xdr:colOff>
      <xdr:row>17</xdr:row>
      <xdr:rowOff>38100</xdr:rowOff>
    </xdr:from>
    <xdr:to>
      <xdr:col>14</xdr:col>
      <xdr:colOff>426720</xdr:colOff>
      <xdr:row>26</xdr:row>
      <xdr:rowOff>106680</xdr:rowOff>
    </xdr:to>
    <xdr:graphicFrame macro="">
      <xdr:nvGraphicFramePr>
        <xdr:cNvPr id="83" name="Chart 82">
          <a:extLst>
            <a:ext uri="{FF2B5EF4-FFF2-40B4-BE49-F238E27FC236}">
              <a16:creationId xmlns:a16="http://schemas.microsoft.com/office/drawing/2014/main" id="{00000000-0008-0000-00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60960</xdr:colOff>
      <xdr:row>17</xdr:row>
      <xdr:rowOff>106680</xdr:rowOff>
    </xdr:from>
    <xdr:to>
      <xdr:col>19</xdr:col>
      <xdr:colOff>160020</xdr:colOff>
      <xdr:row>26</xdr:row>
      <xdr:rowOff>144780</xdr:rowOff>
    </xdr:to>
    <xdr:graphicFrame macro="">
      <xdr:nvGraphicFramePr>
        <xdr:cNvPr id="84" name="Chart 83">
          <a:extLst>
            <a:ext uri="{FF2B5EF4-FFF2-40B4-BE49-F238E27FC236}">
              <a16:creationId xmlns:a16="http://schemas.microsoft.com/office/drawing/2014/main" id="{00000000-0008-0000-00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296333</xdr:colOff>
      <xdr:row>27</xdr:row>
      <xdr:rowOff>114722</xdr:rowOff>
    </xdr:from>
    <xdr:to>
      <xdr:col>19</xdr:col>
      <xdr:colOff>203200</xdr:colOff>
      <xdr:row>35</xdr:row>
      <xdr:rowOff>84667</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00000000-0008-0000-0000-00005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001933" y="5052482"/>
              <a:ext cx="4783667" cy="14329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296333</xdr:colOff>
      <xdr:row>27</xdr:row>
      <xdr:rowOff>127000</xdr:rowOff>
    </xdr:from>
    <xdr:to>
      <xdr:col>11</xdr:col>
      <xdr:colOff>135467</xdr:colOff>
      <xdr:row>35</xdr:row>
      <xdr:rowOff>152400</xdr:rowOff>
    </xdr:to>
    <xdr:graphicFrame macro="">
      <xdr:nvGraphicFramePr>
        <xdr:cNvPr id="86" name="Chart 85">
          <a:extLst>
            <a:ext uri="{FF2B5EF4-FFF2-40B4-BE49-F238E27FC236}">
              <a16:creationId xmlns:a16="http://schemas.microsoft.com/office/drawing/2014/main" id="{00000000-0008-0000-00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211668</xdr:colOff>
      <xdr:row>27</xdr:row>
      <xdr:rowOff>143933</xdr:rowOff>
    </xdr:from>
    <xdr:to>
      <xdr:col>3</xdr:col>
      <xdr:colOff>110068</xdr:colOff>
      <xdr:row>35</xdr:row>
      <xdr:rowOff>145904</xdr:rowOff>
    </xdr:to>
    <xdr:graphicFrame macro="">
      <xdr:nvGraphicFramePr>
        <xdr:cNvPr id="87" name="Chart 86">
          <a:extLst>
            <a:ext uri="{FF2B5EF4-FFF2-40B4-BE49-F238E27FC236}">
              <a16:creationId xmlns:a16="http://schemas.microsoft.com/office/drawing/2014/main" id="{00000000-0008-0000-00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287867</xdr:colOff>
      <xdr:row>13</xdr:row>
      <xdr:rowOff>143933</xdr:rowOff>
    </xdr:from>
    <xdr:to>
      <xdr:col>3</xdr:col>
      <xdr:colOff>101600</xdr:colOff>
      <xdr:row>26</xdr:row>
      <xdr:rowOff>25400</xdr:rowOff>
    </xdr:to>
    <mc:AlternateContent xmlns:mc="http://schemas.openxmlformats.org/markup-compatibility/2006" xmlns:a14="http://schemas.microsoft.com/office/drawing/2010/main">
      <mc:Choice Requires="a14">
        <xdr:graphicFrame macro="">
          <xdr:nvGraphicFramePr>
            <xdr:cNvPr id="88" name="Month">
              <a:extLst>
                <a:ext uri="{FF2B5EF4-FFF2-40B4-BE49-F238E27FC236}">
                  <a16:creationId xmlns:a16="http://schemas.microsoft.com/office/drawing/2014/main" id="{00000000-0008-0000-0000-000058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7867" y="2565400"/>
              <a:ext cx="1642533" cy="23029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6</xdr:row>
      <xdr:rowOff>177800</xdr:rowOff>
    </xdr:from>
    <xdr:to>
      <xdr:col>3</xdr:col>
      <xdr:colOff>67733</xdr:colOff>
      <xdr:row>11</xdr:row>
      <xdr:rowOff>127000</xdr:rowOff>
    </xdr:to>
    <mc:AlternateContent xmlns:mc="http://schemas.openxmlformats.org/markup-compatibility/2006" xmlns:a14="http://schemas.microsoft.com/office/drawing/2010/main">
      <mc:Choice Requires="a14">
        <xdr:graphicFrame macro="">
          <xdr:nvGraphicFramePr>
            <xdr:cNvPr id="89" name="Year">
              <a:extLst>
                <a:ext uri="{FF2B5EF4-FFF2-40B4-BE49-F238E27FC236}">
                  <a16:creationId xmlns:a16="http://schemas.microsoft.com/office/drawing/2014/main" id="{00000000-0008-0000-0000-000059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04800" y="1295400"/>
              <a:ext cx="1591733" cy="8805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277306</xdr:colOff>
      <xdr:row>6</xdr:row>
      <xdr:rowOff>128969</xdr:rowOff>
    </xdr:from>
    <xdr:to>
      <xdr:col>8</xdr:col>
      <xdr:colOff>220133</xdr:colOff>
      <xdr:row>26</xdr:row>
      <xdr:rowOff>169333</xdr:rowOff>
    </xdr:to>
    <mc:AlternateContent xmlns:mc="http://schemas.openxmlformats.org/markup-compatibility/2006">
      <mc:Choice xmlns:cx1="http://schemas.microsoft.com/office/drawing/2015/9/8/chartex" Requires="cx1">
        <xdr:graphicFrame macro="">
          <xdr:nvGraphicFramePr>
            <xdr:cNvPr id="91" name="Chart 90">
              <a:extLst>
                <a:ext uri="{FF2B5EF4-FFF2-40B4-BE49-F238E27FC236}">
                  <a16:creationId xmlns:a16="http://schemas.microsoft.com/office/drawing/2014/main" id="{00000000-0008-0000-0000-00005B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2106106" y="1226249"/>
              <a:ext cx="2990827" cy="36979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311173</xdr:colOff>
      <xdr:row>5</xdr:row>
      <xdr:rowOff>95102</xdr:rowOff>
    </xdr:from>
    <xdr:to>
      <xdr:col>8</xdr:col>
      <xdr:colOff>220134</xdr:colOff>
      <xdr:row>25</xdr:row>
      <xdr:rowOff>143932</xdr:rowOff>
    </xdr:to>
    <mc:AlternateContent xmlns:mc="http://schemas.openxmlformats.org/markup-compatibility/2006">
      <mc:Choice xmlns:cx1="http://schemas.microsoft.com/office/drawing/2015/9/8/chartex" Requires="cx1">
        <xdr:graphicFrame macro="">
          <xdr:nvGraphicFramePr>
            <xdr:cNvPr id="92" name="Chart 91">
              <a:extLst>
                <a:ext uri="{FF2B5EF4-FFF2-40B4-BE49-F238E27FC236}">
                  <a16:creationId xmlns:a16="http://schemas.microsoft.com/office/drawing/2014/main" id="{00000000-0008-0000-0000-00005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2139973" y="1009502"/>
              <a:ext cx="2956961" cy="37064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321733</xdr:colOff>
      <xdr:row>23</xdr:row>
      <xdr:rowOff>169334</xdr:rowOff>
    </xdr:from>
    <xdr:to>
      <xdr:col>7</xdr:col>
      <xdr:colOff>160866</xdr:colOff>
      <xdr:row>26</xdr:row>
      <xdr:rowOff>93134</xdr:rowOff>
    </xdr:to>
    <mc:AlternateContent xmlns:mc="http://schemas.openxmlformats.org/markup-compatibility/2006" xmlns:sle15="http://schemas.microsoft.com/office/drawing/2012/slicer">
      <mc:Choice Requires="sle15">
        <xdr:graphicFrame macro="">
          <xdr:nvGraphicFramePr>
            <xdr:cNvPr id="93" name="Year 1">
              <a:extLst>
                <a:ext uri="{FF2B5EF4-FFF2-40B4-BE49-F238E27FC236}">
                  <a16:creationId xmlns:a16="http://schemas.microsoft.com/office/drawing/2014/main" id="{00000000-0008-0000-0000-00005D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760133" y="4453467"/>
              <a:ext cx="1667933" cy="482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68.576530439816" createdVersion="7" refreshedVersion="7" minRefreshableVersion="3" recordCount="700" xr:uid="{FA8B201C-BDAE-4945-B58E-8C29F5EBAAB8}">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731619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F9C776-A72B-4788-B027-49B5221F1EEA}"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A1:C2"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6"/>
    <dataField name="Sum of Profit" fld="12" baseField="0" baseItem="0" numFmtId="166"/>
    <dataField name="Sum of Units Sold" fld="4" baseField="0" baseItem="0" numFmtId="165"/>
  </dataFields>
  <formats count="13">
    <format dxfId="31">
      <pivotArea type="all" dataOnly="0" outline="0" fieldPosition="0"/>
    </format>
    <format dxfId="30">
      <pivotArea outline="0" collapsedLevelsAreSubtotals="1" fieldPosition="0"/>
    </format>
    <format dxfId="29">
      <pivotArea dataOnly="0" labelOnly="1" outline="0" fieldPosition="0">
        <references count="1">
          <reference field="4294967294" count="3">
            <x v="0"/>
            <x v="1"/>
            <x v="2"/>
          </reference>
        </references>
      </pivotArea>
    </format>
    <format dxfId="28">
      <pivotArea type="all" dataOnly="0" outline="0" fieldPosition="0"/>
    </format>
    <format dxfId="27">
      <pivotArea outline="0" collapsedLevelsAreSubtotals="1" fieldPosition="0"/>
    </format>
    <format dxfId="26">
      <pivotArea dataOnly="0" labelOnly="1" outline="0" fieldPosition="0">
        <references count="1">
          <reference field="4294967294" count="3">
            <x v="0"/>
            <x v="1"/>
            <x v="2"/>
          </reference>
        </references>
      </pivotArea>
    </format>
    <format dxfId="25">
      <pivotArea outline="0" collapsedLevelsAreSubtotals="1" fieldPosition="0"/>
    </format>
    <format dxfId="24">
      <pivotArea outline="0" collapsedLevelsAreSubtotals="1" fieldPosition="0">
        <references count="1">
          <reference field="4294967294" count="1" selected="0">
            <x v="2"/>
          </reference>
        </references>
      </pivotArea>
    </format>
    <format dxfId="23">
      <pivotArea outline="0" collapsedLevelsAreSubtotals="1" fieldPosition="0">
        <references count="1">
          <reference field="4294967294" count="1" selected="0">
            <x v="0"/>
          </reference>
        </references>
      </pivotArea>
    </format>
    <format dxfId="22">
      <pivotArea outline="0" collapsedLevelsAreSubtotals="1" fieldPosition="0">
        <references count="1">
          <reference field="4294967294" count="1" selected="0">
            <x v="1"/>
          </reference>
        </references>
      </pivotArea>
    </format>
    <format dxfId="21">
      <pivotArea type="all" dataOnly="0" outline="0" fieldPosition="0"/>
    </format>
    <format dxfId="20">
      <pivotArea outline="0" collapsedLevelsAreSubtotals="1" fieldPosition="0"/>
    </format>
    <format dxfId="1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1C2F0-206B-4CCB-919A-6D30A0E10311}" name="PivotTable10"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fieldListSortAscending="1">
  <location ref="H18:I26" firstHeaderRow="1"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2">
    <format dxfId="43">
      <pivotArea type="all" dataOnly="0" outline="0" fieldPosition="0"/>
    </format>
    <format dxfId="42">
      <pivotArea outline="0" collapsedLevelsAreSubtotals="1" fieldPosition="0"/>
    </format>
    <format dxfId="41">
      <pivotArea type="all" dataOnly="0" outline="0" fieldPosition="0"/>
    </format>
    <format dxfId="40">
      <pivotArea outline="0" collapsedLevelsAreSubtotals="1" fieldPosition="0"/>
    </format>
    <format dxfId="39">
      <pivotArea outline="0" collapsedLevelsAreSubtotals="1" fieldPosition="0"/>
    </format>
    <format dxfId="38">
      <pivotArea grandRow="1" outline="0" collapsedLevelsAreSubtotals="1" fieldPosition="0"/>
    </format>
    <format dxfId="37">
      <pivotArea type="all" dataOnly="0" outline="0" fieldPosition="0"/>
    </format>
    <format dxfId="36">
      <pivotArea outline="0" collapsedLevelsAreSubtotals="1" fieldPosition="0"/>
    </format>
    <format dxfId="35">
      <pivotArea field="2" type="button" dataOnly="0" labelOnly="1" outline="0"/>
    </format>
    <format dxfId="34">
      <pivotArea dataOnly="0" labelOnly="1" outline="0" axis="axisValues" fieldPosition="0"/>
    </format>
    <format dxfId="33">
      <pivotArea outline="0" fieldPosition="0">
        <references count="1">
          <reference field="4294967294" count="1">
            <x v="0"/>
          </reference>
        </references>
      </pivotArea>
    </format>
    <format dxfId="32">
      <pivotArea outline="0" collapsedLevelsAreSubtotals="1" fieldPosition="0"/>
    </format>
  </format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0" count="1" selected="0">
            <x v="0"/>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 chart="3" format="13">
      <pivotArea type="data" outline="0" fieldPosition="0">
        <references count="2">
          <reference field="4294967294" count="1" selected="0">
            <x v="0"/>
          </reference>
          <reference field="20" count="1" selected="0">
            <x v="2"/>
          </reference>
        </references>
      </pivotArea>
    </chartFormat>
    <chartFormat chart="3" format="14">
      <pivotArea type="data" outline="0" fieldPosition="0">
        <references count="2">
          <reference field="4294967294" count="1" selected="0">
            <x v="0"/>
          </reference>
          <reference field="20" count="1" selected="0">
            <x v="3"/>
          </reference>
        </references>
      </pivotArea>
    </chartFormat>
    <chartFormat chart="3" format="15">
      <pivotArea type="data" outline="0" fieldPosition="0">
        <references count="2">
          <reference field="4294967294" count="1" selected="0">
            <x v="0"/>
          </reference>
          <reference field="20" count="1" selected="0">
            <x v="4"/>
          </reference>
        </references>
      </pivotArea>
    </chartFormat>
    <chartFormat chart="3" format="16">
      <pivotArea type="data" outline="0" fieldPosition="0">
        <references count="2">
          <reference field="4294967294" count="1" selected="0">
            <x v="0"/>
          </reference>
          <reference field="20" count="1" selected="0">
            <x v="5"/>
          </reference>
        </references>
      </pivotArea>
    </chartFormat>
    <chartFormat chart="3" format="17">
      <pivotArea type="data" outline="0" fieldPosition="0">
        <references count="2">
          <reference field="4294967294" count="1" selected="0">
            <x v="0"/>
          </reference>
          <reference field="20" count="1" selected="0">
            <x v="6"/>
          </reference>
        </references>
      </pivotArea>
    </chartFormat>
    <chartFormat chart="3"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50F0C1-8FB0-4B4B-8CB0-36116C522B1E}"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fieldListSortAscending="1">
  <location ref="A5:B155"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15">
    <format dxfId="58">
      <pivotArea type="all" dataOnly="0" outline="0" fieldPosition="0"/>
    </format>
    <format dxfId="57">
      <pivotArea outline="0" collapsedLevelsAreSubtotals="1" fieldPosition="0"/>
    </format>
    <format dxfId="56">
      <pivotArea dataOnly="0" labelOnly="1" outline="0" fieldPosition="0">
        <references count="1">
          <reference field="4294967294" count="1">
            <x v="0"/>
          </reference>
        </references>
      </pivotArea>
    </format>
    <format dxfId="55">
      <pivotArea type="all" dataOnly="0" outline="0" fieldPosition="0"/>
    </format>
    <format dxfId="54">
      <pivotArea outline="0" collapsedLevelsAreSubtotals="1" fieldPosition="0"/>
    </format>
    <format dxfId="53">
      <pivotArea dataOnly="0" labelOnly="1" outline="0" fieldPosition="0">
        <references count="1">
          <reference field="4294967294" count="1">
            <x v="0"/>
          </reference>
        </references>
      </pivotArea>
    </format>
    <format dxfId="52">
      <pivotArea outline="0" collapsedLevelsAreSubtotals="1" fieldPosition="0"/>
    </format>
    <format dxfId="51">
      <pivotArea outline="0" collapsedLevelsAreSubtotals="1" fieldPosition="0">
        <references count="1">
          <reference field="4294967294" count="1" selected="0">
            <x v="0"/>
          </reference>
        </references>
      </pivotArea>
    </format>
    <format dxfId="50">
      <pivotArea type="all" dataOnly="0" outline="0" fieldPosition="0"/>
    </format>
    <format dxfId="49">
      <pivotArea outline="0" collapsedLevelsAreSubtotals="1" fieldPosition="0"/>
    </format>
    <format dxfId="48">
      <pivotArea field="1" type="button" dataOnly="0" labelOnly="1" outline="0" axis="axisRow" fieldPosition="0"/>
    </format>
    <format dxfId="47">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6">
      <pivotArea dataOnly="0" labelOnly="1"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45">
      <pivotArea dataOnly="0" labelOnly="1" fieldPosition="0">
        <references count="1">
          <reference field="1"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837766-216F-4FBE-BD5E-3BEFA4FC9016}"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fieldListSortAscending="1">
  <location ref="J1:L13" firstHeaderRow="0"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1">
    <format dxfId="69">
      <pivotArea type="all" dataOnly="0" outline="0" fieldPosition="0"/>
    </format>
    <format dxfId="68">
      <pivotArea outline="0" collapsedLevelsAreSubtotals="1" fieldPosition="0"/>
    </format>
    <format dxfId="67">
      <pivotArea type="all" dataOnly="0" outline="0" fieldPosition="0"/>
    </format>
    <format dxfId="66">
      <pivotArea outline="0" collapsedLevelsAreSubtotals="1" fieldPosition="0"/>
    </format>
    <format dxfId="65">
      <pivotArea grandRow="1" outline="0" collapsedLevelsAreSubtotals="1" fieldPosition="0"/>
    </format>
    <format dxfId="64">
      <pivotArea outline="0" collapsedLevelsAreSubtotals="1" fieldPosition="0"/>
    </format>
    <format dxfId="63">
      <pivotArea type="all" dataOnly="0" outline="0" fieldPosition="0"/>
    </format>
    <format dxfId="62">
      <pivotArea outline="0" collapsedLevelsAreSubtotals="1" fieldPosition="0"/>
    </format>
    <format dxfId="61">
      <pivotArea field="15" type="button" dataOnly="0" labelOnly="1" outline="0" axis="axisRow" fieldPosition="0"/>
    </format>
    <format dxfId="60">
      <pivotArea dataOnly="0" labelOnly="1" fieldPosition="0">
        <references count="1">
          <reference field="15" count="0"/>
        </references>
      </pivotArea>
    </format>
    <format dxfId="59">
      <pivotArea dataOnly="0" labelOnly="1" outline="0" fieldPosition="0">
        <references count="1">
          <reference field="4294967294" count="2">
            <x v="0"/>
            <x v="1"/>
          </reference>
        </references>
      </pivotArea>
    </format>
  </formats>
  <chartFormats count="1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DD0910-4AB6-4CCC-A9B6-B3DB6CFC6393}" name="PivotTable1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fieldListSortAscending="1">
  <location ref="H29:I35"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2">
    <format dxfId="81">
      <pivotArea type="all" dataOnly="0" outline="0" fieldPosition="0"/>
    </format>
    <format dxfId="80">
      <pivotArea outline="0" collapsedLevelsAreSubtotals="1" fieldPosition="0"/>
    </format>
    <format dxfId="79">
      <pivotArea type="all" dataOnly="0" outline="0" fieldPosition="0"/>
    </format>
    <format dxfId="78">
      <pivotArea outline="0" collapsedLevelsAreSubtotals="1" fieldPosition="0"/>
    </format>
    <format dxfId="77">
      <pivotArea outline="0" collapsedLevelsAreSubtotals="1" fieldPosition="0"/>
    </format>
    <format dxfId="76">
      <pivotArea grandRow="1" outline="0" collapsedLevelsAreSubtotals="1" fieldPosition="0"/>
    </format>
    <format dxfId="75">
      <pivotArea type="all" dataOnly="0" outline="0" fieldPosition="0"/>
    </format>
    <format dxfId="74">
      <pivotArea outline="0" collapsedLevelsAreSubtotals="1" fieldPosition="0"/>
    </format>
    <format dxfId="73">
      <pivotArea field="2" type="button" dataOnly="0" labelOnly="1" outline="0"/>
    </format>
    <format dxfId="72">
      <pivotArea dataOnly="0" labelOnly="1" outline="0" axis="axisValues" fieldPosition="0"/>
    </format>
    <format dxfId="71">
      <pivotArea outline="0" fieldPosition="0">
        <references count="1">
          <reference field="4294967294" count="1">
            <x v="0"/>
          </reference>
        </references>
      </pivotArea>
    </format>
    <format dxfId="70">
      <pivotArea outline="0" collapsedLevelsAreSubtotals="1" fieldPosition="0"/>
    </format>
  </formats>
  <chartFormats count="7">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9" count="1" selected="0">
            <x v="0"/>
          </reference>
        </references>
      </pivotArea>
    </chartFormat>
    <chartFormat chart="7" format="10">
      <pivotArea type="data" outline="0" fieldPosition="0">
        <references count="2">
          <reference field="4294967294" count="1" selected="0">
            <x v="0"/>
          </reference>
          <reference field="19" count="1" selected="0">
            <x v="1"/>
          </reference>
        </references>
      </pivotArea>
    </chartFormat>
    <chartFormat chart="7" format="11">
      <pivotArea type="data" outline="0" fieldPosition="0">
        <references count="2">
          <reference field="4294967294" count="1" selected="0">
            <x v="0"/>
          </reference>
          <reference field="19" count="1" selected="0">
            <x v="2"/>
          </reference>
        </references>
      </pivotArea>
    </chartFormat>
    <chartFormat chart="7" format="12">
      <pivotArea type="data" outline="0" fieldPosition="0">
        <references count="2">
          <reference field="4294967294" count="1" selected="0">
            <x v="0"/>
          </reference>
          <reference field="19" count="1" selected="0">
            <x v="3"/>
          </reference>
        </references>
      </pivotArea>
    </chartFormat>
    <chartFormat chart="7" format="13">
      <pivotArea type="data" outline="0" fieldPosition="0">
        <references count="2">
          <reference field="4294967294" count="1" selected="0">
            <x v="0"/>
          </reference>
          <reference field="19" count="1" selected="0">
            <x v="4"/>
          </reference>
        </references>
      </pivotArea>
    </chartFormat>
    <chartFormat chart="7"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8C0D39-0F94-43F1-A06B-C970E676FA8D}" name="PivotTable1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fieldListSortAscending="1">
  <location ref="E19:F45" firstHeaderRow="1" firstDataRow="1" firstDataCol="1"/>
  <pivotFields count="21">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12">
    <format dxfId="93">
      <pivotArea type="all" dataOnly="0" outline="0" fieldPosition="0"/>
    </format>
    <format dxfId="92">
      <pivotArea outline="0" collapsedLevelsAreSubtotals="1" fieldPosition="0"/>
    </format>
    <format dxfId="91">
      <pivotArea type="all" dataOnly="0" outline="0" fieldPosition="0"/>
    </format>
    <format dxfId="90">
      <pivotArea outline="0" collapsedLevelsAreSubtotals="1" fieldPosition="0"/>
    </format>
    <format dxfId="89">
      <pivotArea outline="0" collapsedLevelsAreSubtotals="1" fieldPosition="0"/>
    </format>
    <format dxfId="88">
      <pivotArea grandRow="1" outline="0" collapsedLevelsAreSubtotals="1" fieldPosition="0"/>
    </format>
    <format dxfId="87">
      <pivotArea type="all" dataOnly="0" outline="0" fieldPosition="0"/>
    </format>
    <format dxfId="86">
      <pivotArea outline="0" collapsedLevelsAreSubtotals="1" fieldPosition="0"/>
    </format>
    <format dxfId="85">
      <pivotArea field="2" type="button" dataOnly="0" labelOnly="1" outline="0"/>
    </format>
    <format dxfId="84">
      <pivotArea dataOnly="0" labelOnly="1" outline="0" axis="axisValues" fieldPosition="0"/>
    </format>
    <format dxfId="83">
      <pivotArea collapsedLevelsAreSubtotals="1" fieldPosition="0">
        <references count="1">
          <reference field="17" count="1">
            <x v="0"/>
          </reference>
        </references>
      </pivotArea>
    </format>
    <format dxfId="82">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9A86D5-E9E2-44E7-BFF3-DCA3521EFE4D}"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fieldListSortAscending="1">
  <location ref="F1:G7"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dataFields>
  <formats count="13">
    <format dxfId="106">
      <pivotArea type="all" dataOnly="0" outline="0" fieldPosition="0"/>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outline="0" collapsedLevelsAreSubtotals="1" fieldPosition="0"/>
    </format>
    <format dxfId="101">
      <pivotArea collapsedLevelsAreSubtotals="1" fieldPosition="0">
        <references count="1">
          <reference field="2" count="1">
            <x v="0"/>
          </reference>
        </references>
      </pivotArea>
    </format>
    <format dxfId="100">
      <pivotArea collapsedLevelsAreSubtotals="1" fieldPosition="0">
        <references count="1">
          <reference field="2" count="5">
            <x v="1"/>
            <x v="2"/>
            <x v="3"/>
            <x v="4"/>
            <x v="5"/>
          </reference>
        </references>
      </pivotArea>
    </format>
    <format dxfId="99">
      <pivotArea grandRow="1" outline="0" collapsedLevelsAreSubtotals="1" fieldPosition="0"/>
    </format>
    <format dxfId="98">
      <pivotArea type="all" dataOnly="0" outline="0" fieldPosition="0"/>
    </format>
    <format dxfId="97">
      <pivotArea outline="0" collapsedLevelsAreSubtotals="1" fieldPosition="0"/>
    </format>
    <format dxfId="96">
      <pivotArea field="2" type="button" dataOnly="0" labelOnly="1" outline="0" axis="axisRow" fieldPosition="0"/>
    </format>
    <format dxfId="95">
      <pivotArea dataOnly="0" labelOnly="1" fieldPosition="0">
        <references count="1">
          <reference field="2" count="0"/>
        </references>
      </pivotArea>
    </format>
    <format dxfId="9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433A0B-9A90-410C-88B8-C76456F6FCE6}" name="PivotTable1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fieldListSortAscending="1">
  <location ref="K18:L23"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10"/>
  </dataFields>
  <formats count="14">
    <format dxfId="120">
      <pivotArea type="all" dataOnly="0" outline="0" fieldPosition="0"/>
    </format>
    <format dxfId="119">
      <pivotArea outline="0" collapsedLevelsAreSubtotals="1" fieldPosition="0"/>
    </format>
    <format dxfId="118">
      <pivotArea type="all" dataOnly="0" outline="0" fieldPosition="0"/>
    </format>
    <format dxfId="117">
      <pivotArea outline="0" collapsedLevelsAreSubtotals="1" fieldPosition="0"/>
    </format>
    <format dxfId="116">
      <pivotArea outline="0" collapsedLevelsAreSubtotals="1" fieldPosition="0"/>
    </format>
    <format dxfId="115">
      <pivotArea grandRow="1" outline="0" collapsedLevelsAreSubtotals="1" fieldPosition="0"/>
    </format>
    <format dxfId="114">
      <pivotArea type="all" dataOnly="0" outline="0" fieldPosition="0"/>
    </format>
    <format dxfId="113">
      <pivotArea outline="0" collapsedLevelsAreSubtotals="1" fieldPosition="0"/>
    </format>
    <format dxfId="112">
      <pivotArea field="2" type="button" dataOnly="0" labelOnly="1" outline="0"/>
    </format>
    <format dxfId="111">
      <pivotArea dataOnly="0" labelOnly="1" outline="0" axis="axisValues" fieldPosition="0"/>
    </format>
    <format dxfId="110">
      <pivotArea outline="0" collapsedLevelsAreSubtotals="1" fieldPosition="0"/>
    </format>
    <format dxfId="109">
      <pivotArea outline="0" fieldPosition="0">
        <references count="1">
          <reference field="4294967294" count="1">
            <x v="0"/>
          </reference>
        </references>
      </pivotArea>
    </format>
    <format dxfId="108">
      <pivotArea collapsedLevelsAreSubtotals="1" fieldPosition="0">
        <references count="1">
          <reference field="0" count="1">
            <x v="0"/>
          </reference>
        </references>
      </pivotArea>
    </format>
    <format dxfId="107">
      <pivotArea collapsedLevelsAreSubtotals="1" fieldPosition="0">
        <references count="1">
          <reference field="0" count="4">
            <x v="1"/>
            <x v="2"/>
            <x v="3"/>
            <x v="4"/>
          </reference>
        </references>
      </pivotArea>
    </format>
  </formats>
  <chartFormats count="2">
    <chartFormat chart="0" format="0"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9A1432-1157-4430-B776-44AEC697F7BB}" name="PivotTable17"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A1:C14"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C92CB34-4B46-49E4-BC8B-51BD2C24C66D}" sourceName="Month">
  <pivotTables>
    <pivotTable tabId="4" name="PivotTable16"/>
    <pivotTable tabId="4" name="PivotTable10"/>
    <pivotTable tabId="4" name="PivotTable11"/>
    <pivotTable tabId="4" name="PivotTable15"/>
    <pivotTable tabId="4" name="PivotTable4"/>
    <pivotTable tabId="4" name="PivotTable5"/>
    <pivotTable tabId="4" name="PivotTable6"/>
    <pivotTable tabId="4" name="PivotTable7"/>
  </pivotTables>
  <data>
    <tabular pivotCacheId="731619164">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3ED1234-92BA-4CA7-8E04-00F523A1A5AF}" sourceName="Year">
  <pivotTables>
    <pivotTable tabId="4" name="PivotTable16"/>
    <pivotTable tabId="4" name="PivotTable10"/>
    <pivotTable tabId="4" name="PivotTable11"/>
    <pivotTable tabId="4" name="PivotTable15"/>
    <pivotTable tabId="4" name="PivotTable4"/>
    <pivotTable tabId="4" name="PivotTable5"/>
    <pivotTable tabId="4" name="PivotTable6"/>
    <pivotTable tabId="4" name="PivotTable7"/>
  </pivotTables>
  <data>
    <tabular pivotCacheId="73161916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FC7FBA4-A643-41B7-A631-A498F09656AB}"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21FEB96-9601-416D-80D2-BF124070E493}" cache="Slicer_Month" caption="Month" columnCount="2" style="Dashboard" rowHeight="234950"/>
  <slicer name="Year" xr10:uid="{0A8CCDBB-89B8-48B2-BE6A-20A3E4C53AA4}"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C4601C4-6517-4C9E-9DBB-68A92F1CCF19}" cache="Slicer_Year1" caption="Year" columnCount="2" showCaption="0" style="sunburs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518C0A-9D08-4C10-8465-2F66A479B334}" name="Table4" displayName="Table4" ref="H2:J14" totalsRowShown="0" headerRowDxfId="17">
  <autoFilter ref="H2:J14" xr:uid="{4D518C0A-9D08-4C10-8465-2F66A479B334}"/>
  <tableColumns count="3">
    <tableColumn id="1" xr3:uid="{73D61C94-DFE0-4174-B119-C7349E072C23}" name="Product_Name"/>
    <tableColumn id="2" xr3:uid="{CD87D3D7-80A7-4DD8-B4BE-D054CF283B27}" name="Year"/>
    <tableColumn id="3" xr3:uid="{881BEA70-C40D-4747-8873-630A8D222A19}" name="Sales" dataDxfId="16" dataCellStyle="Comma"/>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5">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4" dataCellStyle="Comma"/>
    <tableColumn id="6" xr3:uid="{D1FA2F6E-B448-447A-822E-476E75AB0D24}" name="Manufacturing Price" dataDxfId="13" dataCellStyle="Comma"/>
    <tableColumn id="7" xr3:uid="{746807AF-7C02-410B-AA9B-C470D904CB91}" name="Sale Price" dataDxfId="12" dataCellStyle="Comma"/>
    <tableColumn id="8" xr3:uid="{19549595-54CD-44CA-85C9-58EF681308B8}" name="Gross Sales" dataDxfId="11" dataCellStyle="Comma"/>
    <tableColumn id="9" xr3:uid="{104167EA-E422-4774-B956-4B36C140EE94}" name="Discounts"/>
    <tableColumn id="10" xr3:uid="{DCEF5F63-00A0-4BBE-88B5-9FC52CE9FD87}" name="Sales" dataDxfId="10" dataCellStyle="Comma"/>
    <tableColumn id="21" xr3:uid="{49F6513B-8752-4727-A580-49EAA8AD80C5}" name="Sales ('000)" dataDxfId="9" dataCellStyle="Comma"/>
    <tableColumn id="11" xr3:uid="{F597BE21-FABB-4B22-924F-0FB9047BF885}" name="COGS" dataDxfId="8" dataCellStyle="Comma"/>
    <tableColumn id="12" xr3:uid="{D84A41A3-4370-4BF9-BD15-26F6A8F5F68C}" name="Profit" dataDxfId="7" dataCellStyle="Comma"/>
    <tableColumn id="22" xr3:uid="{B5433BD7-98D5-4C89-827A-9EB8FF47A48A}" name="Profit ('000)" dataDxfId="6" dataCellStyle="Comma"/>
    <tableColumn id="13" xr3:uid="{99DFFC76-741A-4785-B95C-D4515358E697}" name="Date" dataDxfId="5"/>
    <tableColumn id="14" xr3:uid="{D2C87CE1-8D3A-4190-9B63-84E5DA80158A}" name="Month" dataDxfId="4"/>
    <tableColumn id="20" xr3:uid="{00040B4C-ACDE-4878-B9D9-F9B6BFCA1252}" name="Quarter" dataDxfId="3"/>
    <tableColumn id="15" xr3:uid="{E905F66B-7952-44D0-8D91-E3991859BDBA}" name="Year"/>
    <tableColumn id="16" xr3:uid="{1B3165FF-A4D1-47E3-9C63-4AC99EF81BFA}" name="Customer_Name" dataDxfId="2"/>
    <tableColumn id="17" xr3:uid="{81851813-2BE4-4FF6-BF0F-14E82153B91A}" name="Product_Name" dataDxfId="1"/>
    <tableColumn id="23" xr3:uid="{BF904181-AD5D-4D36-B316-14EC624E04BF}" name="Count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F4417-8046-44D5-8536-24BAFE55E89F}">
  <sheetPr codeName="Sheet3"/>
  <dimension ref="D8"/>
  <sheetViews>
    <sheetView tabSelected="1" zoomScale="90" zoomScaleNormal="90" workbookViewId="0">
      <selection activeCell="V6" sqref="V6"/>
    </sheetView>
  </sheetViews>
  <sheetFormatPr defaultRowHeight="14.4" x14ac:dyDescent="0.3"/>
  <sheetData>
    <row r="8" spans="4:4" x14ac:dyDescent="0.3">
      <c r="D8">
        <v>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Scroll Bar 1">
              <controlPr defaultSize="0" autoPict="0">
                <anchor moveWithCells="1">
                  <from>
                    <xdr:col>8</xdr:col>
                    <xdr:colOff>563880</xdr:colOff>
                    <xdr:row>17</xdr:row>
                    <xdr:rowOff>175260</xdr:rowOff>
                  </from>
                  <to>
                    <xdr:col>9</xdr:col>
                    <xdr:colOff>167640</xdr:colOff>
                    <xdr:row>26</xdr:row>
                    <xdr:rowOff>99060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04C93-E192-427A-8F28-8B5306694202}">
  <sheetPr codeName="Sheet1"/>
  <dimension ref="A1:M156"/>
  <sheetViews>
    <sheetView topLeftCell="C13" workbookViewId="0">
      <selection activeCell="H32" sqref="H32"/>
    </sheetView>
  </sheetViews>
  <sheetFormatPr defaultRowHeight="14.4" x14ac:dyDescent="0.3"/>
  <cols>
    <col min="1" max="1" width="14.77734375" style="4" bestFit="1" customWidth="1"/>
    <col min="2" max="2" width="11.6640625" style="4" bestFit="1" customWidth="1"/>
    <col min="3" max="3" width="16" style="4" bestFit="1" customWidth="1"/>
    <col min="4" max="4" width="12.109375" style="4" bestFit="1" customWidth="1"/>
    <col min="5" max="5" width="14.77734375" bestFit="1" customWidth="1"/>
    <col min="6" max="6" width="14.77734375" style="4" bestFit="1" customWidth="1"/>
    <col min="7" max="7" width="12" style="4" bestFit="1" customWidth="1"/>
    <col min="8" max="8" width="14.77734375" style="4" bestFit="1" customWidth="1"/>
    <col min="9" max="9" width="11.6640625" bestFit="1" customWidth="1"/>
    <col min="10" max="10" width="14.77734375" bestFit="1" customWidth="1"/>
    <col min="11" max="11" width="17" bestFit="1" customWidth="1"/>
    <col min="12" max="12" width="17.5546875" bestFit="1" customWidth="1"/>
    <col min="13" max="13" width="7.5546875" bestFit="1" customWidth="1"/>
  </cols>
  <sheetData>
    <row r="1" spans="1:13" ht="15" thickBot="1" x14ac:dyDescent="0.35">
      <c r="A1" s="65" t="s">
        <v>310</v>
      </c>
      <c r="B1" s="66" t="s">
        <v>312</v>
      </c>
      <c r="C1" s="67" t="s">
        <v>311</v>
      </c>
      <c r="D1" s="24" t="s">
        <v>313</v>
      </c>
      <c r="F1" s="68" t="s">
        <v>314</v>
      </c>
      <c r="G1" s="43" t="s">
        <v>310</v>
      </c>
      <c r="H1" s="24" t="s">
        <v>318</v>
      </c>
      <c r="J1" s="68" t="s">
        <v>314</v>
      </c>
      <c r="K1" s="65" t="s">
        <v>315</v>
      </c>
      <c r="L1" s="67" t="s">
        <v>316</v>
      </c>
      <c r="M1" s="24" t="s">
        <v>317</v>
      </c>
    </row>
    <row r="2" spans="1:13" ht="15" thickBot="1" x14ac:dyDescent="0.35">
      <c r="A2" s="62">
        <v>118726350.25999992</v>
      </c>
      <c r="B2" s="63">
        <v>16893702.260000009</v>
      </c>
      <c r="C2" s="64">
        <v>1125806</v>
      </c>
      <c r="D2" s="26">
        <f>B2/A2</f>
        <v>0.14229109395685402</v>
      </c>
      <c r="F2" s="41" t="s">
        <v>23</v>
      </c>
      <c r="G2" s="44">
        <v>15390801.880000003</v>
      </c>
      <c r="H2" s="29"/>
      <c r="J2" s="41" t="s">
        <v>33</v>
      </c>
      <c r="K2" s="69">
        <v>10870.125610000001</v>
      </c>
      <c r="L2" s="70">
        <v>1852.0111100000001</v>
      </c>
      <c r="M2" s="34">
        <f>L2/K2</f>
        <v>0.17037623818221911</v>
      </c>
    </row>
    <row r="3" spans="1:13" ht="15" thickBot="1" x14ac:dyDescent="0.35">
      <c r="F3" s="57" t="s">
        <v>32</v>
      </c>
      <c r="G3" s="45">
        <v>33011143.950000014</v>
      </c>
      <c r="H3" s="30" t="str">
        <f>INDEX(F2:G7,MATCH(MAX(G2:G7),G2:G7,0),1)</f>
        <v>PROD_ID_002</v>
      </c>
      <c r="J3" s="57" t="s">
        <v>62</v>
      </c>
      <c r="K3" s="71">
        <v>6964.9451250000002</v>
      </c>
      <c r="L3" s="39">
        <v>924.61112499999979</v>
      </c>
      <c r="M3" s="34">
        <f t="shared" ref="M3:M13" si="0">L3/K3</f>
        <v>0.13275210477699201</v>
      </c>
    </row>
    <row r="4" spans="1:13" ht="15" thickBot="1" x14ac:dyDescent="0.35">
      <c r="C4" s="15" t="s">
        <v>319</v>
      </c>
      <c r="D4" s="16" t="s">
        <v>320</v>
      </c>
      <c r="F4" s="57" t="s">
        <v>56</v>
      </c>
      <c r="G4" s="45">
        <v>18250059.465000004</v>
      </c>
      <c r="H4" s="31">
        <f>INDEX(F2:G7,MATCH(MAX(G2:G7),G2:G7,0),2)</f>
        <v>33011143.950000014</v>
      </c>
      <c r="J4" s="57" t="s">
        <v>87</v>
      </c>
      <c r="K4" s="71">
        <v>8188.402</v>
      </c>
      <c r="L4" s="39">
        <v>1161.2679999999998</v>
      </c>
      <c r="M4" s="34">
        <f t="shared" si="0"/>
        <v>0.14181863567519032</v>
      </c>
    </row>
    <row r="5" spans="1:13" ht="15" thickBot="1" x14ac:dyDescent="0.35">
      <c r="A5" s="68" t="s">
        <v>314</v>
      </c>
      <c r="B5" s="43" t="s">
        <v>310</v>
      </c>
      <c r="C5" s="36">
        <f>COUNT(B6:B155)</f>
        <v>150</v>
      </c>
      <c r="D5" s="14">
        <f>C5-4</f>
        <v>146</v>
      </c>
      <c r="F5" s="57" t="s">
        <v>61</v>
      </c>
      <c r="G5" s="45">
        <v>20511921.020000003</v>
      </c>
      <c r="H5" s="29"/>
      <c r="J5" s="57" t="s">
        <v>72</v>
      </c>
      <c r="K5" s="71">
        <v>11001.632280000003</v>
      </c>
      <c r="L5" s="39">
        <v>1563.25028</v>
      </c>
      <c r="M5" s="34">
        <f t="shared" si="0"/>
        <v>0.14209257682988105</v>
      </c>
    </row>
    <row r="6" spans="1:13" x14ac:dyDescent="0.3">
      <c r="A6" s="41" t="s">
        <v>22</v>
      </c>
      <c r="B6" s="44">
        <v>376312.5</v>
      </c>
      <c r="C6" s="37" t="s">
        <v>321</v>
      </c>
      <c r="D6" s="12">
        <f>MIN(D5,D8)</f>
        <v>34</v>
      </c>
      <c r="F6" s="57" t="s">
        <v>67</v>
      </c>
      <c r="G6" s="45">
        <v>13815307.885</v>
      </c>
      <c r="H6" s="29"/>
      <c r="J6" s="57" t="s">
        <v>109</v>
      </c>
      <c r="K6" s="71">
        <v>11253.334614999998</v>
      </c>
      <c r="L6" s="39">
        <v>1558.7156149999998</v>
      </c>
      <c r="M6" s="34">
        <f t="shared" si="0"/>
        <v>0.13851144290353976</v>
      </c>
    </row>
    <row r="7" spans="1:13" ht="15" thickBot="1" x14ac:dyDescent="0.35">
      <c r="A7" s="57" t="s">
        <v>31</v>
      </c>
      <c r="B7" s="45">
        <v>241130.1</v>
      </c>
      <c r="C7" s="38"/>
      <c r="D7" s="13"/>
      <c r="F7" s="61" t="s">
        <v>95</v>
      </c>
      <c r="G7" s="42">
        <v>17747116.059999999</v>
      </c>
      <c r="H7" s="33"/>
      <c r="J7" s="57" t="s">
        <v>151</v>
      </c>
      <c r="K7" s="71">
        <v>10844.09965</v>
      </c>
      <c r="L7" s="39">
        <v>1262.8621499999999</v>
      </c>
      <c r="M7" s="34">
        <f t="shared" si="0"/>
        <v>0.11645615502989222</v>
      </c>
    </row>
    <row r="8" spans="1:13" x14ac:dyDescent="0.3">
      <c r="A8" s="57" t="s">
        <v>39</v>
      </c>
      <c r="B8" s="45">
        <v>2800770</v>
      </c>
      <c r="C8" s="10"/>
      <c r="D8" s="11">
        <v>34</v>
      </c>
      <c r="F8"/>
      <c r="G8"/>
      <c r="H8"/>
      <c r="J8" s="57" t="s">
        <v>49</v>
      </c>
      <c r="K8" s="71">
        <v>13152.14379</v>
      </c>
      <c r="L8" s="39">
        <v>1936.3537900000006</v>
      </c>
      <c r="M8" s="34">
        <f t="shared" si="0"/>
        <v>0.14722723693701348</v>
      </c>
    </row>
    <row r="9" spans="1:13" x14ac:dyDescent="0.3">
      <c r="A9" s="57" t="s">
        <v>43</v>
      </c>
      <c r="B9" s="45">
        <v>3956873.4500000007</v>
      </c>
      <c r="D9" s="8"/>
      <c r="F9"/>
      <c r="G9"/>
      <c r="H9"/>
      <c r="J9" s="57" t="s">
        <v>44</v>
      </c>
      <c r="K9" s="71">
        <v>11259.071220000003</v>
      </c>
      <c r="L9" s="39">
        <v>1719.5252199999998</v>
      </c>
      <c r="M9" s="34">
        <f t="shared" si="0"/>
        <v>0.15272354054795642</v>
      </c>
    </row>
    <row r="10" spans="1:13" x14ac:dyDescent="0.3">
      <c r="A10" s="57" t="s">
        <v>48</v>
      </c>
      <c r="B10" s="45">
        <v>83878.98</v>
      </c>
      <c r="D10" s="9"/>
      <c r="F10"/>
      <c r="G10"/>
      <c r="H10"/>
      <c r="J10" s="57" t="s">
        <v>25</v>
      </c>
      <c r="K10" s="71">
        <v>9120.754144999999</v>
      </c>
      <c r="L10" s="39">
        <v>1309.1541450000007</v>
      </c>
      <c r="M10" s="34">
        <f t="shared" si="0"/>
        <v>0.1435357344565284</v>
      </c>
    </row>
    <row r="11" spans="1:13" ht="15" thickBot="1" x14ac:dyDescent="0.35">
      <c r="A11" s="57" t="s">
        <v>52</v>
      </c>
      <c r="B11" s="45">
        <v>198132</v>
      </c>
      <c r="F11"/>
      <c r="G11"/>
      <c r="H11"/>
      <c r="J11" s="57" t="s">
        <v>90</v>
      </c>
      <c r="K11" s="71">
        <v>6777.9401699999971</v>
      </c>
      <c r="L11" s="39">
        <v>726.63816999999995</v>
      </c>
      <c r="M11" s="34">
        <f t="shared" si="0"/>
        <v>0.10720634171664579</v>
      </c>
    </row>
    <row r="12" spans="1:13" ht="15" thickBot="1" x14ac:dyDescent="0.35">
      <c r="A12" s="57" t="s">
        <v>55</v>
      </c>
      <c r="B12" s="45">
        <v>792843.75</v>
      </c>
      <c r="E12" s="73" t="s">
        <v>322</v>
      </c>
      <c r="F12" s="74"/>
      <c r="G12"/>
      <c r="H12"/>
      <c r="J12" s="57" t="s">
        <v>76</v>
      </c>
      <c r="K12" s="71">
        <v>7978.2783199999985</v>
      </c>
      <c r="L12" s="39">
        <v>1302.4528200000007</v>
      </c>
      <c r="M12" s="34">
        <f t="shared" si="0"/>
        <v>0.16324986015278556</v>
      </c>
    </row>
    <row r="13" spans="1:13" ht="15" thickBot="1" x14ac:dyDescent="0.35">
      <c r="A13" s="57" t="s">
        <v>60</v>
      </c>
      <c r="B13" s="45">
        <v>2038690.51</v>
      </c>
      <c r="E13" s="22" t="str">
        <f ca="1">OFFSET(A5,D6,0.5)</f>
        <v>CUST_ID_034</v>
      </c>
      <c r="F13" s="23">
        <f ca="1">OFFSET(B5,D6,0.5)</f>
        <v>1798286.2200000002</v>
      </c>
      <c r="G13"/>
      <c r="H13"/>
      <c r="J13" s="61" t="s">
        <v>80</v>
      </c>
      <c r="K13" s="25">
        <v>11315.623335</v>
      </c>
      <c r="L13" s="40">
        <v>1576.859835</v>
      </c>
      <c r="M13" s="35">
        <f t="shared" si="0"/>
        <v>0.13935244999916746</v>
      </c>
    </row>
    <row r="14" spans="1:13" x14ac:dyDescent="0.3">
      <c r="A14" s="57" t="s">
        <v>66</v>
      </c>
      <c r="B14" s="45">
        <v>428456.25</v>
      </c>
      <c r="E14" s="17" t="str">
        <f ca="1">OFFSET(A6,D6,0.5)</f>
        <v>CUST_ID_035</v>
      </c>
      <c r="F14" s="18">
        <f ca="1">OFFSET(B6,D6,0.5)</f>
        <v>2179576.75</v>
      </c>
      <c r="G14"/>
      <c r="H14"/>
    </row>
    <row r="15" spans="1:13" x14ac:dyDescent="0.3">
      <c r="A15" s="57" t="s">
        <v>71</v>
      </c>
      <c r="B15" s="45">
        <v>39076.080000000002</v>
      </c>
      <c r="E15" s="19" t="str">
        <f ca="1">OFFSET(A7,D6,0.5)</f>
        <v>CUST_ID_036</v>
      </c>
      <c r="F15" s="18">
        <f ca="1">OFFSET(B7,D6,0.5)</f>
        <v>110610.24000000001</v>
      </c>
      <c r="G15"/>
      <c r="H15"/>
    </row>
    <row r="16" spans="1:13" x14ac:dyDescent="0.3">
      <c r="A16" s="57" t="s">
        <v>75</v>
      </c>
      <c r="B16" s="45">
        <v>353376</v>
      </c>
      <c r="E16" s="19" t="str">
        <f ca="1">OFFSET(A8,D6,0.5)</f>
        <v>CUST_ID_037</v>
      </c>
      <c r="F16" s="18">
        <f ca="1">OFFSET(B8,D6,0.5)</f>
        <v>1791079.27</v>
      </c>
      <c r="G16"/>
      <c r="H16"/>
    </row>
    <row r="17" spans="1:12" ht="15" thickBot="1" x14ac:dyDescent="0.35">
      <c r="A17" s="57" t="s">
        <v>79</v>
      </c>
      <c r="B17" s="45">
        <v>1425303</v>
      </c>
      <c r="E17" s="20" t="str">
        <f ca="1">OFFSET(A9,D6,0.5)</f>
        <v>CUST_ID_038</v>
      </c>
      <c r="F17" s="21">
        <f ca="1">OFFSET(B9,D6,0.5)</f>
        <v>112689.45</v>
      </c>
      <c r="G17"/>
      <c r="H17"/>
    </row>
    <row r="18" spans="1:12" ht="15" thickBot="1" x14ac:dyDescent="0.35">
      <c r="A18" s="57" t="s">
        <v>82</v>
      </c>
      <c r="B18" s="45">
        <v>1033861.25</v>
      </c>
      <c r="F18"/>
      <c r="G18"/>
      <c r="H18" s="27" t="s">
        <v>314</v>
      </c>
      <c r="I18" s="43" t="s">
        <v>310</v>
      </c>
      <c r="K18" s="27" t="s">
        <v>314</v>
      </c>
      <c r="L18" s="43" t="s">
        <v>310</v>
      </c>
    </row>
    <row r="19" spans="1:12" ht="15" thickBot="1" x14ac:dyDescent="0.35">
      <c r="A19" s="57" t="s">
        <v>84</v>
      </c>
      <c r="B19" s="45">
        <v>43462.8</v>
      </c>
      <c r="E19" s="27" t="s">
        <v>314</v>
      </c>
      <c r="F19" s="43" t="s">
        <v>312</v>
      </c>
      <c r="H19" s="28" t="s">
        <v>37</v>
      </c>
      <c r="I19" s="46">
        <v>9.0180280254156989E-2</v>
      </c>
      <c r="K19" s="28" t="s">
        <v>47</v>
      </c>
      <c r="L19" s="46">
        <v>1.5165914188862551E-2</v>
      </c>
    </row>
    <row r="20" spans="1:12" x14ac:dyDescent="0.3">
      <c r="A20" s="57" t="s">
        <v>86</v>
      </c>
      <c r="B20" s="45">
        <v>1299215</v>
      </c>
      <c r="C20"/>
      <c r="D20"/>
      <c r="E20" s="28">
        <v>2021</v>
      </c>
      <c r="F20" s="58">
        <v>3878464.51</v>
      </c>
      <c r="H20" s="28" t="s">
        <v>41</v>
      </c>
      <c r="I20" s="47">
        <v>0.14301767436475055</v>
      </c>
      <c r="K20" s="28" t="s">
        <v>21</v>
      </c>
      <c r="L20" s="47">
        <v>0.16518400786390008</v>
      </c>
    </row>
    <row r="21" spans="1:12" x14ac:dyDescent="0.3">
      <c r="A21" s="57" t="s">
        <v>89</v>
      </c>
      <c r="B21" s="45">
        <v>1374572.47</v>
      </c>
      <c r="C21"/>
      <c r="D21"/>
      <c r="E21" s="55" t="s">
        <v>33</v>
      </c>
      <c r="F21" s="59">
        <v>862635.18000000017</v>
      </c>
      <c r="H21" s="28" t="s">
        <v>46</v>
      </c>
      <c r="I21" s="47">
        <v>0.14927700978921685</v>
      </c>
      <c r="K21" s="28" t="s">
        <v>42</v>
      </c>
      <c r="L21" s="47">
        <v>0.44222921495540313</v>
      </c>
    </row>
    <row r="22" spans="1:12" x14ac:dyDescent="0.3">
      <c r="A22" s="57" t="s">
        <v>92</v>
      </c>
      <c r="B22" s="45">
        <v>1029771</v>
      </c>
      <c r="C22"/>
      <c r="D22"/>
      <c r="E22" s="55" t="s">
        <v>62</v>
      </c>
      <c r="F22" s="59">
        <v>316721.14</v>
      </c>
      <c r="H22" s="28" t="s">
        <v>51</v>
      </c>
      <c r="I22" s="47">
        <v>0.12073453469772318</v>
      </c>
      <c r="K22" s="28" t="s">
        <v>30</v>
      </c>
      <c r="L22" s="47">
        <v>2.0061958190274443E-2</v>
      </c>
    </row>
    <row r="23" spans="1:12" ht="15" thickBot="1" x14ac:dyDescent="0.35">
      <c r="A23" s="57" t="s">
        <v>94</v>
      </c>
      <c r="B23" s="45">
        <v>123624.59999999999</v>
      </c>
      <c r="C23"/>
      <c r="D23"/>
      <c r="E23" s="55" t="s">
        <v>87</v>
      </c>
      <c r="F23" s="59">
        <v>116139.62</v>
      </c>
      <c r="H23" s="28" t="s">
        <v>59</v>
      </c>
      <c r="I23" s="47">
        <v>0.10495287649045265</v>
      </c>
      <c r="K23" s="32" t="s">
        <v>38</v>
      </c>
      <c r="L23" s="48">
        <v>0.35735890480155985</v>
      </c>
    </row>
    <row r="24" spans="1:12" ht="15" thickBot="1" x14ac:dyDescent="0.35">
      <c r="A24" s="57" t="s">
        <v>98</v>
      </c>
      <c r="B24" s="45">
        <v>32738.85</v>
      </c>
      <c r="C24"/>
      <c r="D24"/>
      <c r="E24" s="55" t="s">
        <v>72</v>
      </c>
      <c r="F24" s="59">
        <v>266621.7</v>
      </c>
      <c r="H24" s="28" t="s">
        <v>54</v>
      </c>
      <c r="I24" s="47">
        <v>0.12160331357262426</v>
      </c>
    </row>
    <row r="25" spans="1:12" x14ac:dyDescent="0.3">
      <c r="A25" s="57" t="s">
        <v>100</v>
      </c>
      <c r="B25" s="45">
        <v>1596000</v>
      </c>
      <c r="E25" s="55" t="s">
        <v>109</v>
      </c>
      <c r="F25" s="59">
        <v>276537.58999999997</v>
      </c>
      <c r="H25" s="28" t="s">
        <v>65</v>
      </c>
      <c r="I25" s="47">
        <v>0.15539926561876274</v>
      </c>
      <c r="K25" s="49" t="s">
        <v>323</v>
      </c>
      <c r="L25" s="50" t="s">
        <v>310</v>
      </c>
    </row>
    <row r="26" spans="1:12" ht="15" thickBot="1" x14ac:dyDescent="0.35">
      <c r="A26" s="57" t="s">
        <v>102</v>
      </c>
      <c r="B26" s="45">
        <v>1397091.15</v>
      </c>
      <c r="E26" s="55" t="s">
        <v>151</v>
      </c>
      <c r="F26" s="59">
        <v>236038.40999999997</v>
      </c>
      <c r="H26" s="32" t="s">
        <v>29</v>
      </c>
      <c r="I26" s="48">
        <v>0.11483504521231289</v>
      </c>
      <c r="K26" s="51" t="s">
        <v>47</v>
      </c>
      <c r="L26" s="52">
        <v>1.5165914188862551E-2</v>
      </c>
    </row>
    <row r="27" spans="1:12" x14ac:dyDescent="0.3">
      <c r="A27" s="57" t="s">
        <v>104</v>
      </c>
      <c r="B27" s="45">
        <v>339910</v>
      </c>
      <c r="E27" s="55" t="s">
        <v>49</v>
      </c>
      <c r="F27" s="59">
        <v>451342.83000000007</v>
      </c>
      <c r="K27" s="51" t="s">
        <v>21</v>
      </c>
      <c r="L27" s="52">
        <v>0.16518400786390008</v>
      </c>
    </row>
    <row r="28" spans="1:12" ht="15" thickBot="1" x14ac:dyDescent="0.35">
      <c r="A28" s="57" t="s">
        <v>106</v>
      </c>
      <c r="B28" s="45">
        <v>1115385</v>
      </c>
      <c r="E28" s="55" t="s">
        <v>44</v>
      </c>
      <c r="F28" s="59">
        <v>453037.04999999993</v>
      </c>
      <c r="K28" s="51" t="s">
        <v>42</v>
      </c>
      <c r="L28" s="52">
        <v>0.44222921495540313</v>
      </c>
    </row>
    <row r="29" spans="1:12" ht="15" thickBot="1" x14ac:dyDescent="0.35">
      <c r="A29" s="57" t="s">
        <v>108</v>
      </c>
      <c r="B29" s="45">
        <v>1071283.75</v>
      </c>
      <c r="E29" s="55" t="s">
        <v>25</v>
      </c>
      <c r="F29" s="59">
        <v>315856.38</v>
      </c>
      <c r="H29" s="27" t="s">
        <v>314</v>
      </c>
      <c r="I29" s="43" t="s">
        <v>311</v>
      </c>
      <c r="K29" s="51" t="s">
        <v>30</v>
      </c>
      <c r="L29" s="52">
        <v>2.0061958190274443E-2</v>
      </c>
    </row>
    <row r="30" spans="1:12" ht="15" thickBot="1" x14ac:dyDescent="0.35">
      <c r="A30" s="57" t="s">
        <v>111</v>
      </c>
      <c r="B30" s="45">
        <v>108600.77999999998</v>
      </c>
      <c r="E30" s="55" t="s">
        <v>90</v>
      </c>
      <c r="F30" s="59">
        <v>224146.36000000002</v>
      </c>
      <c r="H30" s="28" t="s">
        <v>97</v>
      </c>
      <c r="I30" s="46">
        <v>0.13795893786318425</v>
      </c>
      <c r="K30" s="53" t="s">
        <v>38</v>
      </c>
      <c r="L30" s="54">
        <v>0.35735890480155985</v>
      </c>
    </row>
    <row r="31" spans="1:12" x14ac:dyDescent="0.3">
      <c r="A31" s="57" t="s">
        <v>113</v>
      </c>
      <c r="B31" s="45">
        <v>221537.39999999997</v>
      </c>
      <c r="E31" s="55" t="s">
        <v>76</v>
      </c>
      <c r="F31" s="59">
        <v>31312.53</v>
      </c>
      <c r="H31" s="28" t="s">
        <v>70</v>
      </c>
      <c r="I31" s="47">
        <v>0.13043632739566141</v>
      </c>
    </row>
    <row r="32" spans="1:12" x14ac:dyDescent="0.3">
      <c r="A32" s="57" t="s">
        <v>115</v>
      </c>
      <c r="B32" s="45">
        <v>2864956.6399999992</v>
      </c>
      <c r="E32" s="55" t="s">
        <v>80</v>
      </c>
      <c r="F32" s="59">
        <v>328075.71999999997</v>
      </c>
      <c r="H32" s="28" t="s">
        <v>28</v>
      </c>
      <c r="I32" s="47">
        <v>0.13696675981474607</v>
      </c>
    </row>
    <row r="33" spans="1:9" x14ac:dyDescent="0.3">
      <c r="A33" s="57" t="s">
        <v>117</v>
      </c>
      <c r="B33" s="45">
        <v>2838468.32</v>
      </c>
      <c r="E33" s="28">
        <v>2022</v>
      </c>
      <c r="F33" s="59">
        <v>13015237.750000002</v>
      </c>
      <c r="H33" s="28" t="s">
        <v>36</v>
      </c>
      <c r="I33" s="47">
        <v>0.30044208327189587</v>
      </c>
    </row>
    <row r="34" spans="1:9" x14ac:dyDescent="0.3">
      <c r="A34" s="57" t="s">
        <v>119</v>
      </c>
      <c r="B34" s="45">
        <v>437547.5</v>
      </c>
      <c r="E34" s="55" t="s">
        <v>33</v>
      </c>
      <c r="F34" s="59">
        <v>989375.92999999993</v>
      </c>
      <c r="H34" s="28" t="s">
        <v>58</v>
      </c>
      <c r="I34" s="47">
        <v>0.14427396904972969</v>
      </c>
    </row>
    <row r="35" spans="1:9" ht="15" thickBot="1" x14ac:dyDescent="0.35">
      <c r="A35" s="57" t="s">
        <v>121</v>
      </c>
      <c r="B35" s="45">
        <v>672087.5</v>
      </c>
      <c r="E35" s="55" t="s">
        <v>62</v>
      </c>
      <c r="F35" s="59">
        <v>607889.98499999999</v>
      </c>
      <c r="H35" s="32" t="s">
        <v>64</v>
      </c>
      <c r="I35" s="48">
        <v>0.14992192260478271</v>
      </c>
    </row>
    <row r="36" spans="1:9" x14ac:dyDescent="0.3">
      <c r="A36" s="57" t="s">
        <v>123</v>
      </c>
      <c r="B36" s="45">
        <v>606321.43999999994</v>
      </c>
      <c r="E36" s="55" t="s">
        <v>87</v>
      </c>
      <c r="F36" s="59">
        <v>1045128.38</v>
      </c>
      <c r="H36"/>
    </row>
    <row r="37" spans="1:9" x14ac:dyDescent="0.3">
      <c r="A37" s="57" t="s">
        <v>125</v>
      </c>
      <c r="B37" s="45">
        <v>1081665</v>
      </c>
      <c r="E37" s="55" t="s">
        <v>72</v>
      </c>
      <c r="F37" s="59">
        <v>1296628.58</v>
      </c>
      <c r="H37"/>
    </row>
    <row r="38" spans="1:9" x14ac:dyDescent="0.3">
      <c r="A38" s="57" t="s">
        <v>127</v>
      </c>
      <c r="B38" s="45">
        <v>1927678.02</v>
      </c>
      <c r="E38" s="55" t="s">
        <v>109</v>
      </c>
      <c r="F38" s="59">
        <v>1282178.0250000004</v>
      </c>
      <c r="H38"/>
    </row>
    <row r="39" spans="1:9" x14ac:dyDescent="0.3">
      <c r="A39" s="57" t="s">
        <v>129</v>
      </c>
      <c r="B39" s="45">
        <v>1798286.2200000002</v>
      </c>
      <c r="E39" s="55" t="s">
        <v>151</v>
      </c>
      <c r="F39" s="59">
        <v>1026823.74</v>
      </c>
      <c r="H39"/>
    </row>
    <row r="40" spans="1:9" x14ac:dyDescent="0.3">
      <c r="A40" s="57" t="s">
        <v>131</v>
      </c>
      <c r="B40" s="45">
        <v>2179576.75</v>
      </c>
      <c r="E40" s="55" t="s">
        <v>49</v>
      </c>
      <c r="F40" s="59">
        <v>1485010.96</v>
      </c>
      <c r="H40"/>
    </row>
    <row r="41" spans="1:9" x14ac:dyDescent="0.3">
      <c r="A41" s="57" t="s">
        <v>133</v>
      </c>
      <c r="B41" s="45">
        <v>110610.24000000001</v>
      </c>
      <c r="E41" s="55" t="s">
        <v>44</v>
      </c>
      <c r="F41" s="59">
        <v>1266488.1699999997</v>
      </c>
      <c r="H41"/>
    </row>
    <row r="42" spans="1:9" x14ac:dyDescent="0.3">
      <c r="A42" s="57" t="s">
        <v>135</v>
      </c>
      <c r="B42" s="45">
        <v>1791079.27</v>
      </c>
      <c r="E42" s="55" t="s">
        <v>25</v>
      </c>
      <c r="F42" s="59">
        <v>993297.7649999999</v>
      </c>
      <c r="H42"/>
    </row>
    <row r="43" spans="1:9" x14ac:dyDescent="0.3">
      <c r="A43" s="57" t="s">
        <v>137</v>
      </c>
      <c r="B43" s="45">
        <v>112689.45</v>
      </c>
      <c r="E43" s="55" t="s">
        <v>90</v>
      </c>
      <c r="F43" s="59">
        <v>502491.80999999982</v>
      </c>
      <c r="H43"/>
    </row>
    <row r="44" spans="1:9" x14ac:dyDescent="0.3">
      <c r="A44" s="57" t="s">
        <v>139</v>
      </c>
      <c r="B44" s="45">
        <v>62874</v>
      </c>
      <c r="E44" s="55" t="s">
        <v>76</v>
      </c>
      <c r="F44" s="59">
        <v>1271140.2900000003</v>
      </c>
      <c r="H44"/>
    </row>
    <row r="45" spans="1:9" ht="15" thickBot="1" x14ac:dyDescent="0.35">
      <c r="A45" s="57" t="s">
        <v>141</v>
      </c>
      <c r="B45" s="45">
        <v>3567885.44</v>
      </c>
      <c r="E45" s="56" t="s">
        <v>80</v>
      </c>
      <c r="F45" s="60">
        <v>1248784.1150000002</v>
      </c>
      <c r="H45"/>
    </row>
    <row r="46" spans="1:9" x14ac:dyDescent="0.3">
      <c r="A46" s="57" t="s">
        <v>143</v>
      </c>
      <c r="B46" s="45">
        <v>661621.64999999991</v>
      </c>
      <c r="H46"/>
    </row>
    <row r="47" spans="1:9" x14ac:dyDescent="0.3">
      <c r="A47" s="57" t="s">
        <v>145</v>
      </c>
      <c r="B47" s="45">
        <v>1332156.6499999999</v>
      </c>
    </row>
    <row r="48" spans="1:9" x14ac:dyDescent="0.3">
      <c r="A48" s="57" t="s">
        <v>147</v>
      </c>
      <c r="B48" s="45">
        <v>829859.91</v>
      </c>
    </row>
    <row r="49" spans="1:2" x14ac:dyDescent="0.3">
      <c r="A49" s="57" t="s">
        <v>149</v>
      </c>
      <c r="B49" s="45">
        <v>134240.4</v>
      </c>
    </row>
    <row r="50" spans="1:2" x14ac:dyDescent="0.3">
      <c r="A50" s="57" t="s">
        <v>152</v>
      </c>
      <c r="B50" s="45">
        <v>30455.1</v>
      </c>
    </row>
    <row r="51" spans="1:2" x14ac:dyDescent="0.3">
      <c r="A51" s="57" t="s">
        <v>154</v>
      </c>
      <c r="B51" s="45">
        <v>95234.324999999997</v>
      </c>
    </row>
    <row r="52" spans="1:2" x14ac:dyDescent="0.3">
      <c r="A52" s="57" t="s">
        <v>156</v>
      </c>
      <c r="B52" s="45">
        <v>2579791.79</v>
      </c>
    </row>
    <row r="53" spans="1:2" x14ac:dyDescent="0.3">
      <c r="A53" s="57" t="s">
        <v>159</v>
      </c>
      <c r="B53" s="45">
        <v>880929.39999999991</v>
      </c>
    </row>
    <row r="54" spans="1:2" x14ac:dyDescent="0.3">
      <c r="A54" s="57" t="s">
        <v>161</v>
      </c>
      <c r="B54" s="45">
        <v>664684.34</v>
      </c>
    </row>
    <row r="55" spans="1:2" ht="15" thickBot="1" x14ac:dyDescent="0.35">
      <c r="A55" s="61" t="s">
        <v>163</v>
      </c>
      <c r="B55" s="45">
        <v>740130</v>
      </c>
    </row>
    <row r="56" spans="1:2" x14ac:dyDescent="0.3">
      <c r="A56" s="41" t="s">
        <v>165</v>
      </c>
      <c r="B56" s="45">
        <v>1250380</v>
      </c>
    </row>
    <row r="57" spans="1:2" x14ac:dyDescent="0.3">
      <c r="A57" s="57" t="s">
        <v>167</v>
      </c>
      <c r="B57" s="45">
        <v>2532864.6800000002</v>
      </c>
    </row>
    <row r="58" spans="1:2" x14ac:dyDescent="0.3">
      <c r="A58" s="57" t="s">
        <v>169</v>
      </c>
      <c r="B58" s="45">
        <v>379543.75</v>
      </c>
    </row>
    <row r="59" spans="1:2" x14ac:dyDescent="0.3">
      <c r="A59" s="57" t="s">
        <v>171</v>
      </c>
      <c r="B59" s="45">
        <v>2332438.17</v>
      </c>
    </row>
    <row r="60" spans="1:2" x14ac:dyDescent="0.3">
      <c r="A60" s="57" t="s">
        <v>173</v>
      </c>
      <c r="B60" s="45">
        <v>667982.24999999988</v>
      </c>
    </row>
    <row r="61" spans="1:2" x14ac:dyDescent="0.3">
      <c r="A61" s="57" t="s">
        <v>175</v>
      </c>
      <c r="B61" s="45">
        <v>1803191.71</v>
      </c>
    </row>
    <row r="62" spans="1:2" x14ac:dyDescent="0.3">
      <c r="A62" s="57" t="s">
        <v>177</v>
      </c>
      <c r="B62" s="45">
        <v>757341.02999999991</v>
      </c>
    </row>
    <row r="63" spans="1:2" x14ac:dyDescent="0.3">
      <c r="A63" s="57" t="s">
        <v>179</v>
      </c>
      <c r="B63" s="45">
        <v>513497.5</v>
      </c>
    </row>
    <row r="64" spans="1:2" x14ac:dyDescent="0.3">
      <c r="A64" s="57" t="s">
        <v>181</v>
      </c>
      <c r="B64" s="45">
        <v>1140656.7100000002</v>
      </c>
    </row>
    <row r="65" spans="1:2" x14ac:dyDescent="0.3">
      <c r="A65" s="57" t="s">
        <v>183</v>
      </c>
      <c r="B65" s="45">
        <v>165020.04</v>
      </c>
    </row>
    <row r="66" spans="1:2" x14ac:dyDescent="0.3">
      <c r="A66" s="57" t="s">
        <v>184</v>
      </c>
      <c r="B66" s="45">
        <v>1144029</v>
      </c>
    </row>
    <row r="67" spans="1:2" x14ac:dyDescent="0.3">
      <c r="A67" s="57" t="s">
        <v>186</v>
      </c>
      <c r="B67" s="45">
        <v>1257183</v>
      </c>
    </row>
    <row r="68" spans="1:2" x14ac:dyDescent="0.3">
      <c r="A68" s="57" t="s">
        <v>188</v>
      </c>
      <c r="B68" s="45">
        <v>2876940</v>
      </c>
    </row>
    <row r="69" spans="1:2" x14ac:dyDescent="0.3">
      <c r="A69" s="57" t="s">
        <v>190</v>
      </c>
      <c r="B69" s="45">
        <v>1056492.98</v>
      </c>
    </row>
    <row r="70" spans="1:2" x14ac:dyDescent="0.3">
      <c r="A70" s="57" t="s">
        <v>192</v>
      </c>
      <c r="B70" s="45">
        <v>2686041.5</v>
      </c>
    </row>
    <row r="71" spans="1:2" x14ac:dyDescent="0.3">
      <c r="A71" s="57" t="s">
        <v>194</v>
      </c>
      <c r="B71" s="45">
        <v>1713425.85</v>
      </c>
    </row>
    <row r="72" spans="1:2" x14ac:dyDescent="0.3">
      <c r="A72" s="57" t="s">
        <v>196</v>
      </c>
      <c r="B72" s="45">
        <v>97240.560000000012</v>
      </c>
    </row>
    <row r="73" spans="1:2" x14ac:dyDescent="0.3">
      <c r="A73" s="57" t="s">
        <v>198</v>
      </c>
      <c r="B73" s="45">
        <v>497477.5</v>
      </c>
    </row>
    <row r="74" spans="1:2" x14ac:dyDescent="0.3">
      <c r="A74" s="57" t="s">
        <v>200</v>
      </c>
      <c r="B74" s="45">
        <v>1998627</v>
      </c>
    </row>
    <row r="75" spans="1:2" x14ac:dyDescent="0.3">
      <c r="A75" s="57" t="s">
        <v>201</v>
      </c>
      <c r="B75" s="45">
        <v>2326353</v>
      </c>
    </row>
    <row r="76" spans="1:2" x14ac:dyDescent="0.3">
      <c r="A76" s="57" t="s">
        <v>203</v>
      </c>
      <c r="B76" s="45">
        <v>53551.799999999996</v>
      </c>
    </row>
    <row r="77" spans="1:2" x14ac:dyDescent="0.3">
      <c r="A77" s="57" t="s">
        <v>205</v>
      </c>
      <c r="B77" s="45">
        <v>1959650.4900000002</v>
      </c>
    </row>
    <row r="78" spans="1:2" x14ac:dyDescent="0.3">
      <c r="A78" s="57" t="s">
        <v>207</v>
      </c>
      <c r="B78" s="45">
        <v>1273906.25</v>
      </c>
    </row>
    <row r="79" spans="1:2" x14ac:dyDescent="0.3">
      <c r="A79" s="57" t="s">
        <v>209</v>
      </c>
      <c r="B79" s="45">
        <v>1392190.5</v>
      </c>
    </row>
    <row r="80" spans="1:2" x14ac:dyDescent="0.3">
      <c r="A80" s="57" t="s">
        <v>211</v>
      </c>
      <c r="B80" s="45">
        <v>3095841</v>
      </c>
    </row>
    <row r="81" spans="1:2" x14ac:dyDescent="0.3">
      <c r="A81" s="57" t="s">
        <v>213</v>
      </c>
      <c r="B81" s="45">
        <v>32262.6</v>
      </c>
    </row>
    <row r="82" spans="1:2" x14ac:dyDescent="0.3">
      <c r="A82" s="57" t="s">
        <v>215</v>
      </c>
      <c r="B82" s="45">
        <v>18460.32</v>
      </c>
    </row>
    <row r="83" spans="1:2" x14ac:dyDescent="0.3">
      <c r="A83" s="57" t="s">
        <v>217</v>
      </c>
      <c r="B83" s="45">
        <v>1908693</v>
      </c>
    </row>
    <row r="84" spans="1:2" x14ac:dyDescent="0.3">
      <c r="A84" s="57" t="s">
        <v>219</v>
      </c>
      <c r="B84" s="45">
        <v>367282.5</v>
      </c>
    </row>
    <row r="85" spans="1:2" x14ac:dyDescent="0.3">
      <c r="A85" s="57" t="s">
        <v>220</v>
      </c>
      <c r="B85" s="45">
        <v>1208622</v>
      </c>
    </row>
    <row r="86" spans="1:2" x14ac:dyDescent="0.3">
      <c r="A86" s="57" t="s">
        <v>221</v>
      </c>
      <c r="B86" s="45">
        <v>72292.37999999999</v>
      </c>
    </row>
    <row r="87" spans="1:2" x14ac:dyDescent="0.3">
      <c r="A87" s="57" t="s">
        <v>223</v>
      </c>
      <c r="B87" s="45">
        <v>23052.3</v>
      </c>
    </row>
    <row r="88" spans="1:2" x14ac:dyDescent="0.3">
      <c r="A88" s="57" t="s">
        <v>225</v>
      </c>
      <c r="B88" s="45">
        <v>43259.28</v>
      </c>
    </row>
    <row r="89" spans="1:2" x14ac:dyDescent="0.3">
      <c r="A89" s="57" t="s">
        <v>227</v>
      </c>
      <c r="B89" s="45">
        <v>48904.92</v>
      </c>
    </row>
    <row r="90" spans="1:2" x14ac:dyDescent="0.3">
      <c r="A90" s="57" t="s">
        <v>230</v>
      </c>
      <c r="B90" s="45">
        <v>1187520.625</v>
      </c>
    </row>
    <row r="91" spans="1:2" x14ac:dyDescent="0.3">
      <c r="A91" s="57" t="s">
        <v>232</v>
      </c>
      <c r="B91" s="45">
        <v>2293218</v>
      </c>
    </row>
    <row r="92" spans="1:2" x14ac:dyDescent="0.3">
      <c r="A92" s="57" t="s">
        <v>233</v>
      </c>
      <c r="B92" s="45">
        <v>129816.45</v>
      </c>
    </row>
    <row r="93" spans="1:2" x14ac:dyDescent="0.3">
      <c r="A93" s="57" t="s">
        <v>234</v>
      </c>
      <c r="B93" s="45">
        <v>65787.12</v>
      </c>
    </row>
    <row r="94" spans="1:2" x14ac:dyDescent="0.3">
      <c r="A94" s="57" t="s">
        <v>236</v>
      </c>
      <c r="B94" s="45">
        <v>33035.64</v>
      </c>
    </row>
    <row r="95" spans="1:2" x14ac:dyDescent="0.3">
      <c r="A95" s="57" t="s">
        <v>238</v>
      </c>
      <c r="B95" s="45">
        <v>126091.20000000001</v>
      </c>
    </row>
    <row r="96" spans="1:2" x14ac:dyDescent="0.3">
      <c r="A96" s="57" t="s">
        <v>240</v>
      </c>
      <c r="B96" s="45">
        <v>88729.95</v>
      </c>
    </row>
    <row r="97" spans="1:2" x14ac:dyDescent="0.3">
      <c r="A97" s="57" t="s">
        <v>242</v>
      </c>
      <c r="B97" s="45">
        <v>234233.75</v>
      </c>
    </row>
    <row r="98" spans="1:2" x14ac:dyDescent="0.3">
      <c r="A98" s="57" t="s">
        <v>244</v>
      </c>
      <c r="B98" s="45">
        <v>1440996.09</v>
      </c>
    </row>
    <row r="99" spans="1:2" x14ac:dyDescent="0.3">
      <c r="A99" s="57" t="s">
        <v>245</v>
      </c>
      <c r="B99" s="45">
        <v>356716.25</v>
      </c>
    </row>
    <row r="100" spans="1:2" x14ac:dyDescent="0.3">
      <c r="A100" s="57" t="s">
        <v>247</v>
      </c>
      <c r="B100" s="45">
        <v>67177.56</v>
      </c>
    </row>
    <row r="101" spans="1:2" x14ac:dyDescent="0.3">
      <c r="A101" s="57" t="s">
        <v>249</v>
      </c>
      <c r="B101" s="45">
        <v>46264.5</v>
      </c>
    </row>
    <row r="102" spans="1:2" x14ac:dyDescent="0.3">
      <c r="A102" s="57" t="s">
        <v>251</v>
      </c>
      <c r="B102" s="45">
        <v>855165</v>
      </c>
    </row>
    <row r="103" spans="1:2" x14ac:dyDescent="0.3">
      <c r="A103" s="57" t="s">
        <v>253</v>
      </c>
      <c r="B103" s="45">
        <v>51318.96</v>
      </c>
    </row>
    <row r="104" spans="1:2" x14ac:dyDescent="0.3">
      <c r="A104" s="57" t="s">
        <v>254</v>
      </c>
      <c r="B104" s="45">
        <v>1122655.79</v>
      </c>
    </row>
    <row r="105" spans="1:2" ht="15" thickBot="1" x14ac:dyDescent="0.35">
      <c r="A105" s="61" t="s">
        <v>255</v>
      </c>
      <c r="B105" s="45">
        <v>717517.5</v>
      </c>
    </row>
    <row r="106" spans="1:2" x14ac:dyDescent="0.3">
      <c r="A106" s="41" t="s">
        <v>256</v>
      </c>
      <c r="B106" s="45">
        <v>1105027.5</v>
      </c>
    </row>
    <row r="107" spans="1:2" x14ac:dyDescent="0.3">
      <c r="A107" s="57" t="s">
        <v>257</v>
      </c>
      <c r="B107" s="45">
        <v>1010538</v>
      </c>
    </row>
    <row r="108" spans="1:2" x14ac:dyDescent="0.3">
      <c r="A108" s="57" t="s">
        <v>259</v>
      </c>
      <c r="B108" s="45">
        <v>44741.024999999994</v>
      </c>
    </row>
    <row r="109" spans="1:2" x14ac:dyDescent="0.3">
      <c r="A109" s="57" t="s">
        <v>261</v>
      </c>
      <c r="B109" s="45">
        <v>52918.95</v>
      </c>
    </row>
    <row r="110" spans="1:2" x14ac:dyDescent="0.3">
      <c r="A110" s="57" t="s">
        <v>263</v>
      </c>
      <c r="B110" s="45">
        <v>1104828.75</v>
      </c>
    </row>
    <row r="111" spans="1:2" x14ac:dyDescent="0.3">
      <c r="A111" s="57" t="s">
        <v>264</v>
      </c>
      <c r="B111" s="45">
        <v>39432</v>
      </c>
    </row>
    <row r="112" spans="1:2" x14ac:dyDescent="0.3">
      <c r="A112" s="57" t="s">
        <v>265</v>
      </c>
      <c r="B112" s="45">
        <v>32837.699999999997</v>
      </c>
    </row>
    <row r="113" spans="1:2" x14ac:dyDescent="0.3">
      <c r="A113" s="57" t="s">
        <v>267</v>
      </c>
      <c r="B113" s="45">
        <v>76821.75</v>
      </c>
    </row>
    <row r="114" spans="1:2" x14ac:dyDescent="0.3">
      <c r="A114" s="57" t="s">
        <v>268</v>
      </c>
      <c r="B114" s="45">
        <v>23626.799999999999</v>
      </c>
    </row>
    <row r="115" spans="1:2" x14ac:dyDescent="0.3">
      <c r="A115" s="57" t="s">
        <v>269</v>
      </c>
      <c r="B115" s="45">
        <v>55561.32</v>
      </c>
    </row>
    <row r="116" spans="1:2" x14ac:dyDescent="0.3">
      <c r="A116" s="57" t="s">
        <v>270</v>
      </c>
      <c r="B116" s="45">
        <v>45238.8</v>
      </c>
    </row>
    <row r="117" spans="1:2" x14ac:dyDescent="0.3">
      <c r="A117" s="57" t="s">
        <v>271</v>
      </c>
      <c r="B117" s="45">
        <v>127970.24999999999</v>
      </c>
    </row>
    <row r="118" spans="1:2" x14ac:dyDescent="0.3">
      <c r="A118" s="57" t="s">
        <v>272</v>
      </c>
      <c r="B118" s="45">
        <v>18161.400000000001</v>
      </c>
    </row>
    <row r="119" spans="1:2" x14ac:dyDescent="0.3">
      <c r="A119" s="57" t="s">
        <v>273</v>
      </c>
      <c r="B119" s="45">
        <v>60088.68</v>
      </c>
    </row>
    <row r="120" spans="1:2" x14ac:dyDescent="0.3">
      <c r="A120" s="57" t="s">
        <v>274</v>
      </c>
      <c r="B120" s="45">
        <v>865668.75</v>
      </c>
    </row>
    <row r="121" spans="1:2" x14ac:dyDescent="0.3">
      <c r="A121" s="57" t="s">
        <v>275</v>
      </c>
      <c r="B121" s="45">
        <v>2908284</v>
      </c>
    </row>
    <row r="122" spans="1:2" x14ac:dyDescent="0.3">
      <c r="A122" s="57" t="s">
        <v>276</v>
      </c>
      <c r="B122" s="45">
        <v>352536.25</v>
      </c>
    </row>
    <row r="123" spans="1:2" x14ac:dyDescent="0.3">
      <c r="A123" s="57" t="s">
        <v>277</v>
      </c>
      <c r="B123" s="45">
        <v>313211.25</v>
      </c>
    </row>
    <row r="124" spans="1:2" x14ac:dyDescent="0.3">
      <c r="A124" s="57" t="s">
        <v>278</v>
      </c>
      <c r="B124" s="45">
        <v>44145.36</v>
      </c>
    </row>
    <row r="125" spans="1:2" x14ac:dyDescent="0.3">
      <c r="A125" s="57" t="s">
        <v>279</v>
      </c>
      <c r="B125" s="45">
        <v>68634.720000000001</v>
      </c>
    </row>
    <row r="126" spans="1:2" x14ac:dyDescent="0.3">
      <c r="A126" s="57" t="s">
        <v>280</v>
      </c>
      <c r="B126" s="45">
        <v>1464775.5</v>
      </c>
    </row>
    <row r="127" spans="1:2" x14ac:dyDescent="0.3">
      <c r="A127" s="57" t="s">
        <v>281</v>
      </c>
      <c r="B127" s="45">
        <v>965142.5</v>
      </c>
    </row>
    <row r="128" spans="1:2" x14ac:dyDescent="0.3">
      <c r="A128" s="57" t="s">
        <v>282</v>
      </c>
      <c r="B128" s="45">
        <v>33886.44</v>
      </c>
    </row>
    <row r="129" spans="1:2" x14ac:dyDescent="0.3">
      <c r="A129" s="57" t="s">
        <v>283</v>
      </c>
      <c r="B129" s="45">
        <v>28434</v>
      </c>
    </row>
    <row r="130" spans="1:2" x14ac:dyDescent="0.3">
      <c r="A130" s="57" t="s">
        <v>284</v>
      </c>
      <c r="B130" s="45">
        <v>280848.75</v>
      </c>
    </row>
    <row r="131" spans="1:2" x14ac:dyDescent="0.3">
      <c r="A131" s="57" t="s">
        <v>285</v>
      </c>
      <c r="B131" s="45">
        <v>432396</v>
      </c>
    </row>
    <row r="132" spans="1:2" x14ac:dyDescent="0.3">
      <c r="A132" s="57" t="s">
        <v>286</v>
      </c>
      <c r="B132" s="45">
        <v>1317144</v>
      </c>
    </row>
    <row r="133" spans="1:2" x14ac:dyDescent="0.3">
      <c r="A133" s="57" t="s">
        <v>287</v>
      </c>
      <c r="B133" s="45">
        <v>792408</v>
      </c>
    </row>
    <row r="134" spans="1:2" x14ac:dyDescent="0.3">
      <c r="A134" s="57" t="s">
        <v>288</v>
      </c>
      <c r="B134" s="45">
        <v>48264.36</v>
      </c>
    </row>
    <row r="135" spans="1:2" x14ac:dyDescent="0.3">
      <c r="A135" s="57" t="s">
        <v>289</v>
      </c>
      <c r="B135" s="45">
        <v>249012.5</v>
      </c>
    </row>
    <row r="136" spans="1:2" x14ac:dyDescent="0.3">
      <c r="A136" s="57" t="s">
        <v>290</v>
      </c>
      <c r="B136" s="45">
        <v>57994.8</v>
      </c>
    </row>
    <row r="137" spans="1:2" x14ac:dyDescent="0.3">
      <c r="A137" s="57" t="s">
        <v>291</v>
      </c>
      <c r="B137" s="45">
        <v>26199.599999999999</v>
      </c>
    </row>
    <row r="138" spans="1:2" x14ac:dyDescent="0.3">
      <c r="A138" s="57" t="s">
        <v>292</v>
      </c>
      <c r="B138" s="45">
        <v>34315.32</v>
      </c>
    </row>
    <row r="139" spans="1:2" x14ac:dyDescent="0.3">
      <c r="A139" s="57" t="s">
        <v>293</v>
      </c>
      <c r="B139" s="45">
        <v>543015</v>
      </c>
    </row>
    <row r="140" spans="1:2" x14ac:dyDescent="0.3">
      <c r="A140" s="57" t="s">
        <v>294</v>
      </c>
      <c r="B140" s="45">
        <v>18573.75</v>
      </c>
    </row>
    <row r="141" spans="1:2" x14ac:dyDescent="0.3">
      <c r="A141" s="57" t="s">
        <v>295</v>
      </c>
      <c r="B141" s="45">
        <v>62122.35</v>
      </c>
    </row>
    <row r="142" spans="1:2" x14ac:dyDescent="0.3">
      <c r="A142" s="57" t="s">
        <v>296</v>
      </c>
      <c r="B142" s="45">
        <v>60523.65</v>
      </c>
    </row>
    <row r="143" spans="1:2" x14ac:dyDescent="0.3">
      <c r="A143" s="57" t="s">
        <v>297</v>
      </c>
      <c r="B143" s="45">
        <v>392952.5</v>
      </c>
    </row>
    <row r="144" spans="1:2" x14ac:dyDescent="0.3">
      <c r="A144" s="57" t="s">
        <v>298</v>
      </c>
      <c r="B144" s="45">
        <v>49756.649999999994</v>
      </c>
    </row>
    <row r="145" spans="1:2" x14ac:dyDescent="0.3">
      <c r="A145" s="57" t="s">
        <v>299</v>
      </c>
      <c r="B145" s="45">
        <v>22731.300000000003</v>
      </c>
    </row>
    <row r="146" spans="1:2" x14ac:dyDescent="0.3">
      <c r="A146" s="57" t="s">
        <v>300</v>
      </c>
      <c r="B146" s="45">
        <v>733491</v>
      </c>
    </row>
    <row r="147" spans="1:2" x14ac:dyDescent="0.3">
      <c r="A147" s="57" t="s">
        <v>301</v>
      </c>
      <c r="B147" s="45">
        <v>58479.66</v>
      </c>
    </row>
    <row r="148" spans="1:2" x14ac:dyDescent="0.3">
      <c r="A148" s="57" t="s">
        <v>302</v>
      </c>
      <c r="B148" s="45">
        <v>371647.5</v>
      </c>
    </row>
    <row r="149" spans="1:2" x14ac:dyDescent="0.3">
      <c r="A149" s="57" t="s">
        <v>303</v>
      </c>
      <c r="B149" s="45">
        <v>1190898</v>
      </c>
    </row>
    <row r="150" spans="1:2" x14ac:dyDescent="0.3">
      <c r="A150" s="57" t="s">
        <v>304</v>
      </c>
      <c r="B150" s="45">
        <v>62485.8</v>
      </c>
    </row>
    <row r="151" spans="1:2" x14ac:dyDescent="0.3">
      <c r="A151" s="57" t="s">
        <v>305</v>
      </c>
      <c r="B151" s="45">
        <v>684630</v>
      </c>
    </row>
    <row r="152" spans="1:2" x14ac:dyDescent="0.3">
      <c r="A152" s="57" t="s">
        <v>306</v>
      </c>
      <c r="B152" s="45">
        <v>39780.720000000001</v>
      </c>
    </row>
    <row r="153" spans="1:2" x14ac:dyDescent="0.3">
      <c r="A153" s="57" t="s">
        <v>307</v>
      </c>
      <c r="B153" s="45">
        <v>370867.5</v>
      </c>
    </row>
    <row r="154" spans="1:2" x14ac:dyDescent="0.3">
      <c r="A154" s="57" t="s">
        <v>308</v>
      </c>
      <c r="B154" s="45">
        <v>861435</v>
      </c>
    </row>
    <row r="155" spans="1:2" ht="15" thickBot="1" x14ac:dyDescent="0.35">
      <c r="A155" s="61" t="s">
        <v>309</v>
      </c>
      <c r="B155" s="42">
        <v>88198.875</v>
      </c>
    </row>
    <row r="156" spans="1:2" x14ac:dyDescent="0.3">
      <c r="A156"/>
      <c r="B156"/>
    </row>
  </sheetData>
  <mergeCells count="1">
    <mergeCell ref="E12:F12"/>
  </mergeCell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3923-80F2-4653-B02F-94E089D1E189}">
  <dimension ref="A1:J14"/>
  <sheetViews>
    <sheetView workbookViewId="0">
      <selection activeCell="L28" sqref="L28"/>
    </sheetView>
  </sheetViews>
  <sheetFormatPr defaultRowHeight="14.4" x14ac:dyDescent="0.3"/>
  <cols>
    <col min="1" max="1" width="12.5546875" bestFit="1" customWidth="1"/>
    <col min="2" max="2" width="6.88671875" bestFit="1" customWidth="1"/>
    <col min="3" max="3" width="10.77734375" bestFit="1" customWidth="1"/>
    <col min="8" max="8" width="15.5546875" customWidth="1"/>
    <col min="10" max="10" width="13.44140625" bestFit="1" customWidth="1"/>
  </cols>
  <sheetData>
    <row r="1" spans="1:10" x14ac:dyDescent="0.3">
      <c r="A1" s="5" t="s">
        <v>310</v>
      </c>
    </row>
    <row r="2" spans="1:10" x14ac:dyDescent="0.3">
      <c r="A2" s="5" t="s">
        <v>19</v>
      </c>
      <c r="B2" s="5" t="s">
        <v>17</v>
      </c>
      <c r="C2" t="s">
        <v>324</v>
      </c>
      <c r="H2" s="72" t="s">
        <v>19</v>
      </c>
      <c r="I2" s="72" t="s">
        <v>17</v>
      </c>
      <c r="J2" s="72" t="s">
        <v>9</v>
      </c>
    </row>
    <row r="3" spans="1:10" x14ac:dyDescent="0.3">
      <c r="A3" t="s">
        <v>97</v>
      </c>
      <c r="B3">
        <v>2021</v>
      </c>
      <c r="C3" s="7">
        <v>3519132.5300000003</v>
      </c>
      <c r="H3" t="s">
        <v>97</v>
      </c>
      <c r="I3" t="s">
        <v>325</v>
      </c>
      <c r="J3" s="6">
        <v>3519132.5300000003</v>
      </c>
    </row>
    <row r="4" spans="1:10" x14ac:dyDescent="0.3">
      <c r="A4" t="s">
        <v>97</v>
      </c>
      <c r="B4">
        <v>2022</v>
      </c>
      <c r="C4" s="7">
        <v>14227983.529999997</v>
      </c>
      <c r="H4" t="s">
        <v>97</v>
      </c>
      <c r="I4" t="s">
        <v>326</v>
      </c>
      <c r="J4" s="6">
        <v>14227983.529999997</v>
      </c>
    </row>
    <row r="5" spans="1:10" x14ac:dyDescent="0.3">
      <c r="A5" t="s">
        <v>70</v>
      </c>
      <c r="B5">
        <v>2021</v>
      </c>
      <c r="C5" s="7">
        <v>1406865.86</v>
      </c>
      <c r="H5" t="s">
        <v>70</v>
      </c>
      <c r="I5" t="s">
        <v>325</v>
      </c>
      <c r="J5" s="6">
        <v>1406865.86</v>
      </c>
    </row>
    <row r="6" spans="1:10" x14ac:dyDescent="0.3">
      <c r="A6" t="s">
        <v>70</v>
      </c>
      <c r="B6">
        <v>2022</v>
      </c>
      <c r="C6" s="7">
        <v>12408442.025000002</v>
      </c>
      <c r="H6" t="s">
        <v>70</v>
      </c>
      <c r="I6" t="s">
        <v>326</v>
      </c>
      <c r="J6" s="6">
        <v>12408442.025000002</v>
      </c>
    </row>
    <row r="7" spans="1:10" x14ac:dyDescent="0.3">
      <c r="A7" t="s">
        <v>28</v>
      </c>
      <c r="B7">
        <v>2021</v>
      </c>
      <c r="C7" s="7">
        <v>3975783.0400000005</v>
      </c>
      <c r="H7" t="s">
        <v>28</v>
      </c>
      <c r="I7" t="s">
        <v>325</v>
      </c>
      <c r="J7" s="6">
        <v>3975783.0400000005</v>
      </c>
    </row>
    <row r="8" spans="1:10" x14ac:dyDescent="0.3">
      <c r="A8" t="s">
        <v>28</v>
      </c>
      <c r="B8">
        <v>2022</v>
      </c>
      <c r="C8" s="7">
        <v>11415018.839999996</v>
      </c>
      <c r="H8" t="s">
        <v>28</v>
      </c>
      <c r="I8" t="s">
        <v>326</v>
      </c>
      <c r="J8" s="6">
        <v>11415018.839999996</v>
      </c>
    </row>
    <row r="9" spans="1:10" x14ac:dyDescent="0.3">
      <c r="A9" t="s">
        <v>36</v>
      </c>
      <c r="B9">
        <v>2021</v>
      </c>
      <c r="C9" s="7">
        <v>5914747.0900000008</v>
      </c>
      <c r="H9" t="s">
        <v>36</v>
      </c>
      <c r="I9" t="s">
        <v>325</v>
      </c>
      <c r="J9" s="6">
        <v>5914747.0900000008</v>
      </c>
    </row>
    <row r="10" spans="1:10" x14ac:dyDescent="0.3">
      <c r="A10" t="s">
        <v>36</v>
      </c>
      <c r="B10">
        <v>2022</v>
      </c>
      <c r="C10" s="7">
        <v>27096396.860000007</v>
      </c>
      <c r="H10" t="s">
        <v>36</v>
      </c>
      <c r="I10" t="s">
        <v>326</v>
      </c>
      <c r="J10" s="6">
        <v>27096396.860000007</v>
      </c>
    </row>
    <row r="11" spans="1:10" x14ac:dyDescent="0.3">
      <c r="A11" t="s">
        <v>58</v>
      </c>
      <c r="B11">
        <v>2021</v>
      </c>
      <c r="C11" s="7">
        <v>6197299.7599999998</v>
      </c>
      <c r="H11" t="s">
        <v>58</v>
      </c>
      <c r="I11" t="s">
        <v>325</v>
      </c>
      <c r="J11" s="6">
        <v>6197299.7599999998</v>
      </c>
    </row>
    <row r="12" spans="1:10" x14ac:dyDescent="0.3">
      <c r="A12" t="s">
        <v>58</v>
      </c>
      <c r="B12">
        <v>2022</v>
      </c>
      <c r="C12" s="7">
        <v>12052759.705</v>
      </c>
      <c r="H12" t="s">
        <v>58</v>
      </c>
      <c r="I12" t="s">
        <v>326</v>
      </c>
      <c r="J12" s="6">
        <v>12052759.705</v>
      </c>
    </row>
    <row r="13" spans="1:10" x14ac:dyDescent="0.3">
      <c r="A13" t="s">
        <v>64</v>
      </c>
      <c r="B13">
        <v>2021</v>
      </c>
      <c r="C13" s="7">
        <v>5401427.2300000004</v>
      </c>
      <c r="H13" t="s">
        <v>64</v>
      </c>
      <c r="I13" t="s">
        <v>325</v>
      </c>
      <c r="J13" s="6">
        <v>5401427.2300000004</v>
      </c>
    </row>
    <row r="14" spans="1:10" x14ac:dyDescent="0.3">
      <c r="A14" t="s">
        <v>64</v>
      </c>
      <c r="B14">
        <v>2022</v>
      </c>
      <c r="C14" s="7">
        <v>15110493.789999997</v>
      </c>
      <c r="H14" t="s">
        <v>64</v>
      </c>
      <c r="I14" t="s">
        <v>326</v>
      </c>
      <c r="J14" s="6">
        <v>15110493.789999997</v>
      </c>
    </row>
  </sheetData>
  <phoneticPr fontId="4" type="noConversion"/>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2"/>
  <dimension ref="A1:U701"/>
  <sheetViews>
    <sheetView topLeftCell="F1" workbookViewId="0">
      <pane ySplit="1" topLeftCell="A675" activePane="bottomLeft" state="frozen"/>
      <selection pane="bottomLeft"/>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Sunburst</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Sarah Abdeldayem</cp:lastModifiedBy>
  <dcterms:created xsi:type="dcterms:W3CDTF">2024-01-17T04:19:05Z</dcterms:created>
  <dcterms:modified xsi:type="dcterms:W3CDTF">2025-01-11T18:41:46Z</dcterms:modified>
</cp:coreProperties>
</file>