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th\Desktop\"/>
    </mc:Choice>
  </mc:AlternateContent>
  <bookViews>
    <workbookView xWindow="0" yWindow="0" windowWidth="10800" windowHeight="6450" tabRatio="944" activeTab="8"/>
  </bookViews>
  <sheets>
    <sheet name="HW1 Q2.4)A" sheetId="1" r:id="rId1"/>
    <sheet name="HW1 Q2.5)A)" sheetId="5" r:id="rId2"/>
    <sheet name="HW1 Q2.5)B)" sheetId="4" r:id="rId3"/>
    <sheet name="HW1 Q2.5)C" sheetId="2" r:id="rId4"/>
    <sheet name="HW1 2.15)A) and B)" sheetId="3" r:id="rId5"/>
    <sheet name="DEC Case" sheetId="6" r:id="rId6"/>
    <sheet name="DEC Case Model 2" sheetId="7" r:id="rId7"/>
    <sheet name="DEC Case Model 3" sheetId="8" r:id="rId8"/>
    <sheet name="DEC Case Model 4" sheetId="9" r:id="rId9"/>
  </sheets>
  <definedNames>
    <definedName name="solver_adj" localSheetId="5" hidden="1">'DEC Case'!$B$17:$F$17</definedName>
    <definedName name="solver_adj" localSheetId="6" hidden="1">'DEC Case Model 2'!$B$17:$F$17</definedName>
    <definedName name="solver_adj" localSheetId="7" hidden="1">'DEC Case Model 3'!$B$17:$F$17</definedName>
    <definedName name="solver_adj" localSheetId="8" hidden="1">'DEC Case Model 4'!$B$17:$F$17</definedName>
    <definedName name="solver_adj" localSheetId="4" hidden="1">'HW1 2.15)A) and B)'!$B$25:$B$39,'HW1 2.15)A) and B)'!$C$29:$C$39,'HW1 2.15)A) and B)'!$D$25:$D$39</definedName>
    <definedName name="solver_adj" localSheetId="0" hidden="1">'HW1 Q2.4)A'!$B$12:$G$12</definedName>
    <definedName name="solver_adj" localSheetId="1" hidden="1">'HW1 Q2.5)A)'!$B$17:$D$20</definedName>
    <definedName name="solver_adj" localSheetId="2" hidden="1">'HW1 Q2.5)B)'!$B$17:$D$20</definedName>
    <definedName name="solver_adj" localSheetId="3" hidden="1">'HW1 Q2.5)C'!$B$17:$D$20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5" hidden="1">'DEC Case'!$B$25:$B$28</definedName>
    <definedName name="solver_lhs1" localSheetId="6" hidden="1">'DEC Case Model 2'!$B$17:$F$17</definedName>
    <definedName name="solver_lhs1" localSheetId="7" hidden="1">'DEC Case Model 3'!$B$17:$F$17</definedName>
    <definedName name="solver_lhs1" localSheetId="8" hidden="1">'DEC Case Model 4'!$B$25</definedName>
    <definedName name="solver_lhs1" localSheetId="4" hidden="1">'HW1 2.15)A) and B)'!$B$64:$B$65</definedName>
    <definedName name="solver_lhs1" localSheetId="0" hidden="1">'HW1 Q2.4)A'!$B$17:$B$18</definedName>
    <definedName name="solver_lhs1" localSheetId="1" hidden="1">'HW1 Q2.5)A)'!$C$31:$C$33</definedName>
    <definedName name="solver_lhs1" localSheetId="2" hidden="1">'HW1 Q2.5)B)'!$B$31:$B$33</definedName>
    <definedName name="solver_lhs1" localSheetId="3" hidden="1">'HW1 Q2.5)C'!$B$31:$B$33</definedName>
    <definedName name="solver_lhs2" localSheetId="5" hidden="1">'DEC Case'!$B$28</definedName>
    <definedName name="solver_lhs2" localSheetId="6" hidden="1">'DEC Case Model 2'!$B$25:$B$27</definedName>
    <definedName name="solver_lhs2" localSheetId="7" hidden="1">'DEC Case Model 3'!$B$25</definedName>
    <definedName name="solver_lhs2" localSheetId="8" hidden="1">'DEC Case Model 4'!$B$27</definedName>
    <definedName name="solver_lhs2" localSheetId="4" hidden="1">'HW1 2.15)A) and B)'!$B$68:$B$82</definedName>
    <definedName name="solver_lhs2" localSheetId="0" hidden="1">'HW1 Q2.4)A'!$B$19</definedName>
    <definedName name="solver_lhs2" localSheetId="1" hidden="1">'HW1 Q2.5)A)'!$C$34:$C$36</definedName>
    <definedName name="solver_lhs2" localSheetId="2" hidden="1">'HW1 Q2.5)B)'!$B$34:$B$36</definedName>
    <definedName name="solver_lhs2" localSheetId="3" hidden="1">'HW1 Q2.5)C'!$B$34:$B$36</definedName>
    <definedName name="solver_lhs3" localSheetId="5" hidden="1">'DEC Case'!$B$30</definedName>
    <definedName name="solver_lhs3" localSheetId="6" hidden="1">'DEC Case Model 2'!$B$29:$B$30</definedName>
    <definedName name="solver_lhs3" localSheetId="7" hidden="1">'DEC Case Model 3'!$B$27</definedName>
    <definedName name="solver_lhs3" localSheetId="8" hidden="1">'DEC Case Model 4'!$B$29</definedName>
    <definedName name="solver_lhs3" localSheetId="4" hidden="1">'HW1 2.15)A) and B)'!$B$68:$B$82</definedName>
    <definedName name="solver_lhs3" localSheetId="0" hidden="1">'HW1 Q2.4)A'!$B$20</definedName>
    <definedName name="solver_lhs3" localSheetId="1" hidden="1">'HW1 Q2.5)A)'!$C$37:$C$40</definedName>
    <definedName name="solver_lhs3" localSheetId="2" hidden="1">'HW1 Q2.5)B)'!$B$37:$B$40</definedName>
    <definedName name="solver_lhs3" localSheetId="3" hidden="1">'HW1 Q2.5)C'!$B$37:$B$40</definedName>
    <definedName name="solver_lhs4" localSheetId="5" hidden="1">'DEC Case'!$B$30</definedName>
    <definedName name="solver_lhs4" localSheetId="6" hidden="1">'DEC Case Model 2'!$B$32</definedName>
    <definedName name="solver_lhs4" localSheetId="7" hidden="1">'DEC Case Model 3'!$B$28</definedName>
    <definedName name="solver_lhs4" localSheetId="8" hidden="1">'DEC Case Model 4'!$B$32</definedName>
    <definedName name="solver_lhs4" localSheetId="0" hidden="1">'HW1 Q2.4)A'!$B$21</definedName>
    <definedName name="solver_lhs5" localSheetId="5" hidden="1">'DEC Case'!$B$32</definedName>
    <definedName name="solver_lhs5" localSheetId="6" hidden="1">'DEC Case Model 2'!$B$33</definedName>
    <definedName name="solver_lhs5" localSheetId="7" hidden="1">'DEC Case Model 3'!$B$32</definedName>
    <definedName name="solver_lhs5" localSheetId="8" hidden="1">'DEC Case Model 4'!$B$33</definedName>
    <definedName name="solver_lhs5" localSheetId="0" hidden="1">'HW1 Q2.4)A'!$B$21</definedName>
    <definedName name="solver_lhs6" localSheetId="5" hidden="1">'DEC Case'!$B$33</definedName>
    <definedName name="solver_lhs6" localSheetId="6" hidden="1">'DEC Case Model 2'!$B$34</definedName>
    <definedName name="solver_lhs6" localSheetId="7" hidden="1">'DEC Case Model 3'!$B$33</definedName>
    <definedName name="solver_lhs6" localSheetId="8" hidden="1">'DEC Case Model 4'!$B$34</definedName>
    <definedName name="solver_lhs7" localSheetId="5" hidden="1">'DEC Case'!$B$34</definedName>
    <definedName name="solver_lhs7" localSheetId="6" hidden="1">'DEC Case Model 2'!$B$35:$B$36</definedName>
    <definedName name="solver_lhs7" localSheetId="7" hidden="1">'DEC Case Model 3'!$B$34</definedName>
    <definedName name="solver_lhs7" localSheetId="8" hidden="1">'DEC Case Model 4'!$B$35:$B$36</definedName>
    <definedName name="solver_lhs8" localSheetId="5" hidden="1">'DEC Case'!$B$37:$B$38</definedName>
    <definedName name="solver_lhs8" localSheetId="6" hidden="1">'DEC Case Model 2'!$B$37:$B$38</definedName>
    <definedName name="solver_lhs8" localSheetId="7" hidden="1">'DEC Case Model 3'!$B$35:$B$36</definedName>
    <definedName name="solver_lhs8" localSheetId="8" hidden="1">'DEC Case Model 4'!$B$37:$B$38</definedName>
    <definedName name="solver_lhs9" localSheetId="7" hidden="1">'DEC Case Model 3'!$B$37:$B$38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5" hidden="1">7</definedName>
    <definedName name="solver_num" localSheetId="6" hidden="1">8</definedName>
    <definedName name="solver_num" localSheetId="7" hidden="1">9</definedName>
    <definedName name="solver_num" localSheetId="8" hidden="1">8</definedName>
    <definedName name="solver_num" localSheetId="4" hidden="1">2</definedName>
    <definedName name="solver_num" localSheetId="0" hidden="1">4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5" hidden="1">'DEC Case'!$B$20</definedName>
    <definedName name="solver_opt" localSheetId="6" hidden="1">'DEC Case Model 2'!$B$20</definedName>
    <definedName name="solver_opt" localSheetId="7" hidden="1">'DEC Case Model 3'!$B$20</definedName>
    <definedName name="solver_opt" localSheetId="8" hidden="1">'DEC Case Model 4'!$B$20</definedName>
    <definedName name="solver_opt" localSheetId="4" hidden="1">'HW1 2.15)A) and B)'!$B$85</definedName>
    <definedName name="solver_opt" localSheetId="0" hidden="1">'HW1 Q2.4)A'!$B$24</definedName>
    <definedName name="solver_opt" localSheetId="1" hidden="1">'HW1 Q2.5)A)'!$I$3</definedName>
    <definedName name="solver_opt" localSheetId="2" hidden="1">'HW1 Q2.5)B)'!$I$4</definedName>
    <definedName name="solver_opt" localSheetId="3" hidden="1">'HW1 Q2.5)C'!$I$3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5" hidden="1">1</definedName>
    <definedName name="solver_rel1" localSheetId="6" hidden="1">4</definedName>
    <definedName name="solver_rel1" localSheetId="7" hidden="1">4</definedName>
    <definedName name="solver_rel1" localSheetId="8" hidden="1">1</definedName>
    <definedName name="solver_rel1" localSheetId="4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4" hidden="1">2</definedName>
    <definedName name="solver_rel2" localSheetId="0" hidden="1">3</definedName>
    <definedName name="solver_rel2" localSheetId="1" hidden="1">1</definedName>
    <definedName name="solver_rel2" localSheetId="2" hidden="1">2</definedName>
    <definedName name="solver_rel2" localSheetId="3" hidden="1">3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4" hidden="1">2</definedName>
    <definedName name="solver_rel3" localSheetId="0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5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0" hidden="1">1</definedName>
    <definedName name="solver_rel5" localSheetId="5" hidden="1">1</definedName>
    <definedName name="solver_rel5" localSheetId="6" hidden="1">3</definedName>
    <definedName name="solver_rel5" localSheetId="7" hidden="1">1</definedName>
    <definedName name="solver_rel5" localSheetId="8" hidden="1">3</definedName>
    <definedName name="solver_rel5" localSheetId="0" hidden="1">1</definedName>
    <definedName name="solver_rel6" localSheetId="5" hidden="1">3</definedName>
    <definedName name="solver_rel6" localSheetId="6" hidden="1">1</definedName>
    <definedName name="solver_rel6" localSheetId="7" hidden="1">3</definedName>
    <definedName name="solver_rel6" localSheetId="8" hidden="1">1</definedName>
    <definedName name="solver_rel7" localSheetId="5" hidden="1">1</definedName>
    <definedName name="solver_rel7" localSheetId="6" hidden="1">3</definedName>
    <definedName name="solver_rel7" localSheetId="7" hidden="1">1</definedName>
    <definedName name="solver_rel7" localSheetId="8" hidden="1">3</definedName>
    <definedName name="solver_rel8" localSheetId="5" hidden="1">1</definedName>
    <definedName name="solver_rel8" localSheetId="6" hidden="1">1</definedName>
    <definedName name="solver_rel8" localSheetId="7" hidden="1">3</definedName>
    <definedName name="solver_rel8" localSheetId="8" hidden="1">1</definedName>
    <definedName name="solver_rel9" localSheetId="7" hidden="1">1</definedName>
    <definedName name="solver_rhs1" localSheetId="5" hidden="1">'DEC Case'!$D$25:$D$28</definedName>
    <definedName name="solver_rhs1" localSheetId="6" hidden="1">integer</definedName>
    <definedName name="solver_rhs1" localSheetId="7" hidden="1">integer</definedName>
    <definedName name="solver_rhs1" localSheetId="8" hidden="1">'DEC Case Model 4'!$D$25</definedName>
    <definedName name="solver_rhs1" localSheetId="4" hidden="1">'HW1 2.15)A) and B)'!$D$64:$D$65</definedName>
    <definedName name="solver_rhs1" localSheetId="0" hidden="1">'HW1 Q2.4)A'!$D$17:$D$18</definedName>
    <definedName name="solver_rhs1" localSheetId="1" hidden="1">'HW1 Q2.5)A)'!$E$31:$E$33</definedName>
    <definedName name="solver_rhs1" localSheetId="2" hidden="1">'HW1 Q2.5)B)'!$D$31:$D$33</definedName>
    <definedName name="solver_rhs1" localSheetId="3" hidden="1">'HW1 Q2.5)C'!$D$31:$D$33</definedName>
    <definedName name="solver_rhs2" localSheetId="5" hidden="1">'DEC Case'!$D$28</definedName>
    <definedName name="solver_rhs2" localSheetId="6" hidden="1">'DEC Case Model 2'!$D$25:$D$27</definedName>
    <definedName name="solver_rhs2" localSheetId="7" hidden="1">'DEC Case Model 3'!$D$25</definedName>
    <definedName name="solver_rhs2" localSheetId="8" hidden="1">'DEC Case Model 4'!$D$27</definedName>
    <definedName name="solver_rhs2" localSheetId="4" hidden="1">'HW1 2.15)A) and B)'!$D$68:$D$82</definedName>
    <definedName name="solver_rhs2" localSheetId="0" hidden="1">'HW1 Q2.4)A'!$D$19</definedName>
    <definedName name="solver_rhs2" localSheetId="1" hidden="1">'HW1 Q2.5)A)'!$E$34:$E$36</definedName>
    <definedName name="solver_rhs2" localSheetId="2" hidden="1">'HW1 Q2.5)B)'!$D$34:$D$36</definedName>
    <definedName name="solver_rhs2" localSheetId="3" hidden="1">'HW1 Q2.5)C'!$D$34:$D$36</definedName>
    <definedName name="solver_rhs3" localSheetId="5" hidden="1">'DEC Case'!$D$30</definedName>
    <definedName name="solver_rhs3" localSheetId="6" hidden="1">'DEC Case Model 2'!$D$29:$D$30</definedName>
    <definedName name="solver_rhs3" localSheetId="7" hidden="1">'DEC Case Model 3'!$D$27</definedName>
    <definedName name="solver_rhs3" localSheetId="8" hidden="1">'DEC Case Model 4'!$D$29</definedName>
    <definedName name="solver_rhs3" localSheetId="4" hidden="1">'HW1 2.15)A) and B)'!$D$68:$D$82</definedName>
    <definedName name="solver_rhs3" localSheetId="0" hidden="1">'HW1 Q2.4)A'!$D$20</definedName>
    <definedName name="solver_rhs3" localSheetId="1" hidden="1">'HW1 Q2.5)A)'!$E$37:$E$40</definedName>
    <definedName name="solver_rhs3" localSheetId="2" hidden="1">'HW1 Q2.5)B)'!$D$37:$D$40</definedName>
    <definedName name="solver_rhs3" localSheetId="3" hidden="1">'HW1 Q2.5)C'!$D$37:$D$40</definedName>
    <definedName name="solver_rhs4" localSheetId="5" hidden="1">'DEC Case'!$D$30</definedName>
    <definedName name="solver_rhs4" localSheetId="6" hidden="1">'DEC Case Model 2'!$D$32</definedName>
    <definedName name="solver_rhs4" localSheetId="7" hidden="1">'DEC Case Model 3'!$D$28</definedName>
    <definedName name="solver_rhs4" localSheetId="8" hidden="1">'DEC Case Model 4'!$D$32</definedName>
    <definedName name="solver_rhs4" localSheetId="0" hidden="1">'HW1 Q2.4)A'!$D$21</definedName>
    <definedName name="solver_rhs5" localSheetId="5" hidden="1">'DEC Case'!$D$32</definedName>
    <definedName name="solver_rhs5" localSheetId="6" hidden="1">'DEC Case Model 2'!$D$33</definedName>
    <definedName name="solver_rhs5" localSheetId="7" hidden="1">'DEC Case Model 3'!$D$32</definedName>
    <definedName name="solver_rhs5" localSheetId="8" hidden="1">'DEC Case Model 4'!$D$33</definedName>
    <definedName name="solver_rhs5" localSheetId="0" hidden="1">'HW1 Q2.4)A'!$D$21</definedName>
    <definedName name="solver_rhs6" localSheetId="5" hidden="1">'DEC Case'!$D$33</definedName>
    <definedName name="solver_rhs6" localSheetId="6" hidden="1">'DEC Case Model 2'!$D$34</definedName>
    <definedName name="solver_rhs6" localSheetId="7" hidden="1">'DEC Case Model 3'!$D$33</definedName>
    <definedName name="solver_rhs6" localSheetId="8" hidden="1">'DEC Case Model 4'!$D$34</definedName>
    <definedName name="solver_rhs7" localSheetId="5" hidden="1">'DEC Case'!$D$34</definedName>
    <definedName name="solver_rhs7" localSheetId="6" hidden="1">'DEC Case Model 2'!$D$35:$D$36</definedName>
    <definedName name="solver_rhs7" localSheetId="7" hidden="1">'DEC Case Model 3'!$D$34</definedName>
    <definedName name="solver_rhs7" localSheetId="8" hidden="1">'DEC Case Model 4'!$D$35:$D$36</definedName>
    <definedName name="solver_rhs8" localSheetId="5" hidden="1">'DEC Case'!$D$37:$D$38</definedName>
    <definedName name="solver_rhs8" localSheetId="6" hidden="1">'DEC Case Model 2'!$D$37:$D$38</definedName>
    <definedName name="solver_rhs8" localSheetId="7" hidden="1">'DEC Case Model 3'!$D$35:$D$36</definedName>
    <definedName name="solver_rhs8" localSheetId="8" hidden="1">'DEC Case Model 4'!$D$37:$D$38</definedName>
    <definedName name="solver_rhs9" localSheetId="7" hidden="1">'DEC Case Model 3'!$D$37:$D$38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9" i="1"/>
  <c r="B18" i="1"/>
  <c r="D20" i="1"/>
  <c r="B17" i="1"/>
  <c r="B38" i="9" l="1"/>
  <c r="B37" i="9"/>
  <c r="B36" i="9"/>
  <c r="B35" i="9"/>
  <c r="B34" i="9"/>
  <c r="B33" i="9"/>
  <c r="B32" i="9"/>
  <c r="B30" i="9"/>
  <c r="B29" i="9"/>
  <c r="B28" i="9"/>
  <c r="B27" i="9"/>
  <c r="B26" i="9"/>
  <c r="B25" i="9"/>
  <c r="B20" i="9"/>
  <c r="B38" i="8"/>
  <c r="B37" i="8"/>
  <c r="B36" i="8"/>
  <c r="B35" i="8"/>
  <c r="B34" i="8"/>
  <c r="B33" i="8"/>
  <c r="B32" i="8"/>
  <c r="B30" i="8"/>
  <c r="B29" i="8"/>
  <c r="B28" i="8"/>
  <c r="B27" i="8"/>
  <c r="B26" i="8"/>
  <c r="B25" i="8"/>
  <c r="B20" i="8"/>
  <c r="B38" i="7"/>
  <c r="B37" i="7"/>
  <c r="B36" i="7"/>
  <c r="B35" i="7"/>
  <c r="B34" i="7"/>
  <c r="B33" i="7"/>
  <c r="B32" i="7"/>
  <c r="B30" i="7"/>
  <c r="B29" i="7"/>
  <c r="B28" i="7"/>
  <c r="B27" i="7"/>
  <c r="B26" i="7"/>
  <c r="B25" i="7"/>
  <c r="B20" i="7"/>
  <c r="B30" i="6"/>
  <c r="B38" i="6"/>
  <c r="B37" i="6"/>
  <c r="B29" i="6"/>
  <c r="B28" i="6"/>
  <c r="B27" i="6"/>
  <c r="B26" i="6"/>
  <c r="B25" i="6"/>
  <c r="B20" i="6"/>
  <c r="B36" i="6"/>
  <c r="B35" i="6"/>
  <c r="B34" i="6"/>
  <c r="B33" i="6"/>
  <c r="B32" i="6"/>
  <c r="B20" i="1" l="1"/>
  <c r="D21" i="1"/>
  <c r="B21" i="1"/>
  <c r="B73" i="3"/>
  <c r="B74" i="3"/>
  <c r="B75" i="3"/>
  <c r="B76" i="3"/>
  <c r="B77" i="3"/>
  <c r="B78" i="3"/>
  <c r="B79" i="3"/>
  <c r="B80" i="3"/>
  <c r="B81" i="3"/>
  <c r="B82" i="3"/>
  <c r="B72" i="3"/>
  <c r="B69" i="3"/>
  <c r="B70" i="3"/>
  <c r="B71" i="3"/>
  <c r="B68" i="3"/>
  <c r="D40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5" i="3"/>
  <c r="C50" i="3"/>
  <c r="C51" i="3"/>
  <c r="C52" i="3"/>
  <c r="C53" i="3"/>
  <c r="C54" i="3"/>
  <c r="C55" i="3"/>
  <c r="C56" i="3"/>
  <c r="C57" i="3"/>
  <c r="C58" i="3"/>
  <c r="C59" i="3"/>
  <c r="C49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5" i="3"/>
  <c r="B40" i="3"/>
  <c r="C20" i="3"/>
  <c r="D64" i="3" s="1"/>
  <c r="C21" i="3"/>
  <c r="D65" i="3" s="1"/>
  <c r="C40" i="3"/>
  <c r="C33" i="5"/>
  <c r="C32" i="5"/>
  <c r="C31" i="5"/>
  <c r="C25" i="5"/>
  <c r="C36" i="5" s="1"/>
  <c r="C24" i="5"/>
  <c r="C35" i="5" s="1"/>
  <c r="C23" i="5"/>
  <c r="C34" i="5" s="1"/>
  <c r="E20" i="5"/>
  <c r="C40" i="5" s="1"/>
  <c r="E19" i="5"/>
  <c r="C39" i="5" s="1"/>
  <c r="E18" i="5"/>
  <c r="C38" i="5" s="1"/>
  <c r="E17" i="5"/>
  <c r="C37" i="5" s="1"/>
  <c r="B33" i="4"/>
  <c r="B32" i="4"/>
  <c r="B31" i="4"/>
  <c r="C25" i="4"/>
  <c r="B36" i="4" s="1"/>
  <c r="C24" i="4"/>
  <c r="B35" i="4" s="1"/>
  <c r="C23" i="4"/>
  <c r="B34" i="4" s="1"/>
  <c r="E20" i="4"/>
  <c r="B40" i="4" s="1"/>
  <c r="E19" i="4"/>
  <c r="B39" i="4" s="1"/>
  <c r="E18" i="4"/>
  <c r="B38" i="4" s="1"/>
  <c r="E17" i="4"/>
  <c r="B37" i="4" s="1"/>
  <c r="B33" i="2"/>
  <c r="B32" i="2"/>
  <c r="B31" i="2"/>
  <c r="G3" i="5" l="1"/>
  <c r="B85" i="3"/>
  <c r="C60" i="3"/>
  <c r="B65" i="3" s="1"/>
  <c r="B60" i="3"/>
  <c r="B64" i="3" s="1"/>
  <c r="G3" i="4"/>
  <c r="H3" i="5"/>
  <c r="I3" i="5" s="1"/>
  <c r="H3" i="4"/>
  <c r="I3" i="4" s="1"/>
  <c r="C25" i="2"/>
  <c r="B36" i="2" s="1"/>
  <c r="C24" i="2"/>
  <c r="B35" i="2" s="1"/>
  <c r="C23" i="2"/>
  <c r="B34" i="2" l="1"/>
  <c r="H3" i="2"/>
  <c r="E18" i="2"/>
  <c r="B38" i="2" s="1"/>
  <c r="E19" i="2"/>
  <c r="B39" i="2" s="1"/>
  <c r="E20" i="2"/>
  <c r="B40" i="2" s="1"/>
  <c r="E17" i="2"/>
  <c r="G3" i="2" l="1"/>
  <c r="I3" i="2" s="1"/>
  <c r="B37" i="2"/>
</calcChain>
</file>

<file path=xl/sharedStrings.xml><?xml version="1.0" encoding="utf-8"?>
<sst xmlns="http://schemas.openxmlformats.org/spreadsheetml/2006/main" count="464" uniqueCount="123">
  <si>
    <t>Alternative</t>
  </si>
  <si>
    <t>TB</t>
  </si>
  <si>
    <t>CS</t>
  </si>
  <si>
    <t>CB</t>
  </si>
  <si>
    <t>RE</t>
  </si>
  <si>
    <t>GF</t>
  </si>
  <si>
    <t>SL</t>
  </si>
  <si>
    <t>Length</t>
  </si>
  <si>
    <t>Annual Return</t>
  </si>
  <si>
    <t>Risk Coefficient</t>
  </si>
  <si>
    <t>Growth Potential</t>
  </si>
  <si>
    <t xml:space="preserve">Investement </t>
  </si>
  <si>
    <t>Average Length</t>
  </si>
  <si>
    <t>Allocation</t>
  </si>
  <si>
    <t>Max Possible</t>
  </si>
  <si>
    <t xml:space="preserve">Average Risk Coefficient </t>
  </si>
  <si>
    <t>Average Growth Potential</t>
  </si>
  <si>
    <t>Objective</t>
  </si>
  <si>
    <t>Max Available Funds</t>
  </si>
  <si>
    <t>Decision Variables</t>
  </si>
  <si>
    <t>Constraints</t>
  </si>
  <si>
    <t>Crude Stock</t>
  </si>
  <si>
    <t>Lubrication Index</t>
  </si>
  <si>
    <t>Supply per day</t>
  </si>
  <si>
    <t>Regular</t>
  </si>
  <si>
    <t>Multigrade</t>
  </si>
  <si>
    <t>Supreme</t>
  </si>
  <si>
    <t>Brand</t>
  </si>
  <si>
    <t>Cost $/Barrel</t>
  </si>
  <si>
    <t>Selling Price/ Barrel</t>
  </si>
  <si>
    <t>Regular Lube Index</t>
  </si>
  <si>
    <t xml:space="preserve">Constraints </t>
  </si>
  <si>
    <t>Multigrade Lube Index</t>
  </si>
  <si>
    <t>Supreme Lube Index</t>
  </si>
  <si>
    <t>Required</t>
  </si>
  <si>
    <t>Daily Barrels Regular</t>
  </si>
  <si>
    <t>Daily Barrels Multigrade</t>
  </si>
  <si>
    <t>Daily Barrels Supreme</t>
  </si>
  <si>
    <t>Cost</t>
  </si>
  <si>
    <t>Selling Price</t>
  </si>
  <si>
    <t>Profit</t>
  </si>
  <si>
    <t>Total Barrels Produced of Crude Daily</t>
  </si>
  <si>
    <t>Quantity of Crude Produced For Regular</t>
  </si>
  <si>
    <t>Quantity of Crude Produced For Multigrade</t>
  </si>
  <si>
    <t>Quantity of Crude Produced For Supreme</t>
  </si>
  <si>
    <t>Quantity of Regular Oil Sold</t>
  </si>
  <si>
    <t>Quantity of Multigrade Oil Sold</t>
  </si>
  <si>
    <t>Quantity of Supreme Oil Sold</t>
  </si>
  <si>
    <t>Supply per day Crude Stock 1</t>
  </si>
  <si>
    <t>Supply per day Crude Stock 2</t>
  </si>
  <si>
    <t>Supply per day Crude Stock 3</t>
  </si>
  <si>
    <t>Supply per day Crude Stock 4</t>
  </si>
  <si>
    <t>Intermediate Variable</t>
  </si>
  <si>
    <t>Fabric</t>
  </si>
  <si>
    <t>Demand</t>
  </si>
  <si>
    <t>Dobbie (yd/hr)</t>
  </si>
  <si>
    <t>Regular(yd/hr)</t>
  </si>
  <si>
    <t>Mill/Cost</t>
  </si>
  <si>
    <t>a</t>
  </si>
  <si>
    <t>Question Part (a)</t>
  </si>
  <si>
    <t>Question Part (b)</t>
  </si>
  <si>
    <t>Question Part (c)</t>
  </si>
  <si>
    <t>Dobbie</t>
  </si>
  <si>
    <t>Rooms Avaiable</t>
  </si>
  <si>
    <t>Hours Available</t>
  </si>
  <si>
    <t>Input Values</t>
  </si>
  <si>
    <t>&gt;=</t>
  </si>
  <si>
    <t>&lt;=</t>
  </si>
  <si>
    <t>=</t>
  </si>
  <si>
    <t>Availabitiy of Regular Rooms</t>
  </si>
  <si>
    <t>Availabitiy of Dobbie Rooms</t>
  </si>
  <si>
    <t xml:space="preserve">Regular </t>
  </si>
  <si>
    <t>Sub. Cost($/yd)</t>
  </si>
  <si>
    <t>Objective Function</t>
  </si>
  <si>
    <t>Dobbie Yards Produced</t>
  </si>
  <si>
    <t>Regular Yards Produced</t>
  </si>
  <si>
    <t>Yards Produced By Subcontactor</t>
  </si>
  <si>
    <t>Number of Hours Dobbie</t>
  </si>
  <si>
    <t>Number of Hours Regular</t>
  </si>
  <si>
    <t>-</t>
  </si>
  <si>
    <t>Total Yards Produced</t>
  </si>
  <si>
    <t>Total Hours</t>
  </si>
  <si>
    <t>Total Yards Produced in Mill</t>
  </si>
  <si>
    <t>Yards Produced</t>
  </si>
  <si>
    <t>Resource</t>
  </si>
  <si>
    <t>Product</t>
  </si>
  <si>
    <t>GP-1</t>
  </si>
  <si>
    <t>GP-2</t>
  </si>
  <si>
    <t>GP-3</t>
  </si>
  <si>
    <t>WS-1</t>
  </si>
  <si>
    <t>WS-2</t>
  </si>
  <si>
    <t>Chip Sets</t>
  </si>
  <si>
    <t>1-Meg Memory</t>
  </si>
  <si>
    <t>256K Memory</t>
  </si>
  <si>
    <t>Disk Drive Average (Constrained)</t>
  </si>
  <si>
    <t>Disk Drive Average (Unconstrained)</t>
  </si>
  <si>
    <t>List Price ($1,000)</t>
  </si>
  <si>
    <t>Resource Policies/Limits</t>
  </si>
  <si>
    <t>Availability</t>
  </si>
  <si>
    <t xml:space="preserve">GP-1 Demand </t>
  </si>
  <si>
    <t xml:space="preserve">GP-2 Demand </t>
  </si>
  <si>
    <t xml:space="preserve">GP-3 Demand </t>
  </si>
  <si>
    <t xml:space="preserve">WS-1 Demand </t>
  </si>
  <si>
    <t xml:space="preserve">WS-2 Demand </t>
  </si>
  <si>
    <t xml:space="preserve">GP Family Demand </t>
  </si>
  <si>
    <t xml:space="preserve">WS Family Demand </t>
  </si>
  <si>
    <t>Percentage Return</t>
  </si>
  <si>
    <t>Intermediate Variables</t>
  </si>
  <si>
    <t>256K Memory without Gp1</t>
  </si>
  <si>
    <t>Number of Systems to be produced</t>
  </si>
  <si>
    <t xml:space="preserve">Objective </t>
  </si>
  <si>
    <t>Revenue Generated</t>
  </si>
  <si>
    <t>Disk Drive (Constrained)</t>
  </si>
  <si>
    <t>Disk Drive (UnConstrained)</t>
  </si>
  <si>
    <t>Model for the condition: 1-Meg memory for GP-1 with constrained disk drive</t>
  </si>
  <si>
    <t>Model for the condition: 1-Meg memory for GP-1 with unconstrained disk drive</t>
  </si>
  <si>
    <t>Model for the condition: 256K memory for GP-1 with constrained disk drive</t>
  </si>
  <si>
    <t xml:space="preserve">Total Portfolio </t>
  </si>
  <si>
    <t>Allocation of Funds</t>
  </si>
  <si>
    <t>Optimal Profit</t>
  </si>
  <si>
    <t xml:space="preserve">Minimal Total Cost of Production and Purchasing </t>
  </si>
  <si>
    <t>Relative Condition for Real Estate Investment</t>
  </si>
  <si>
    <t>Model for the condition: 256K memory for GP-1 with unconstrained disk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</si>
</sst>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Geneva"/>
    </font>
    <font>
      <i/>
      <sz val="10"/>
      <name val="Geneva"/>
    </font>
    <font>
      <sz val="10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0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horizontal="center"/>
    </xf>
    <xf numFmtId="0" fontId="8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Border="1"/>
    <xf numFmtId="42" fontId="0" fillId="0" borderId="0" xfId="2" applyFont="1" applyBorder="1"/>
    <xf numFmtId="0" fontId="7" fillId="0" borderId="0" xfId="0" applyFont="1" applyBorder="1"/>
    <xf numFmtId="0" fontId="6" fillId="0" borderId="0" xfId="0" applyFont="1" applyBorder="1"/>
    <xf numFmtId="42" fontId="7" fillId="0" borderId="0" xfId="0" applyNumberFormat="1" applyFont="1" applyBorder="1"/>
    <xf numFmtId="41" fontId="0" fillId="0" borderId="0" xfId="1" applyFont="1" applyBorder="1"/>
    <xf numFmtId="0" fontId="5" fillId="0" borderId="0" xfId="0" applyFont="1" applyBorder="1"/>
    <xf numFmtId="0" fontId="9" fillId="0" borderId="0" xfId="0" applyFont="1"/>
    <xf numFmtId="2" fontId="0" fillId="2" borderId="1" xfId="0" applyNumberFormat="1" applyFill="1" applyBorder="1"/>
    <xf numFmtId="44" fontId="0" fillId="0" borderId="1" xfId="0" applyNumberFormat="1" applyBorder="1"/>
    <xf numFmtId="0" fontId="0" fillId="3" borderId="1" xfId="0" applyFill="1" applyBorder="1"/>
    <xf numFmtId="0" fontId="0" fillId="0" borderId="3" xfId="0" applyBorder="1"/>
    <xf numFmtId="0" fontId="0" fillId="0" borderId="0" xfId="0" applyFont="1"/>
    <xf numFmtId="0" fontId="0" fillId="0" borderId="2" xfId="0" applyFont="1" applyBorder="1" applyAlignment="1">
      <alignment horizontal="centerContinuous"/>
    </xf>
    <xf numFmtId="0" fontId="0" fillId="0" borderId="1" xfId="0" applyFont="1" applyBorder="1"/>
    <xf numFmtId="0" fontId="10" fillId="0" borderId="1" xfId="0" applyFont="1" applyBorder="1"/>
    <xf numFmtId="0" fontId="10" fillId="0" borderId="0" xfId="0" applyFont="1"/>
    <xf numFmtId="0" fontId="9" fillId="0" borderId="2" xfId="0" applyFont="1" applyBorder="1" applyAlignment="1">
      <alignment horizontal="centerContinuous"/>
    </xf>
    <xf numFmtId="42" fontId="2" fillId="0" borderId="1" xfId="2" applyFont="1" applyBorder="1"/>
    <xf numFmtId="42" fontId="2" fillId="0" borderId="0" xfId="2" applyFont="1"/>
    <xf numFmtId="0" fontId="2" fillId="0" borderId="1" xfId="2" applyNumberFormat="1" applyFont="1" applyBorder="1"/>
    <xf numFmtId="41" fontId="10" fillId="0" borderId="0" xfId="1" applyFont="1"/>
    <xf numFmtId="0" fontId="10" fillId="0" borderId="0" xfId="0" applyFont="1" applyAlignment="1">
      <alignment horizontal="center"/>
    </xf>
    <xf numFmtId="0" fontId="8" fillId="0" borderId="2" xfId="0" applyFont="1" applyBorder="1" applyAlignment="1">
      <alignment horizontal="centerContinuous"/>
    </xf>
    <xf numFmtId="0" fontId="5" fillId="0" borderId="1" xfId="0" applyFont="1" applyBorder="1"/>
    <xf numFmtId="41" fontId="5" fillId="0" borderId="0" xfId="1" applyFont="1"/>
    <xf numFmtId="0" fontId="5" fillId="0" borderId="0" xfId="0" applyFont="1" applyAlignment="1">
      <alignment horizontal="center"/>
    </xf>
    <xf numFmtId="0" fontId="0" fillId="0" borderId="4" xfId="0" applyFill="1" applyBorder="1"/>
    <xf numFmtId="44" fontId="0" fillId="0" borderId="4" xfId="3" applyFont="1" applyBorder="1"/>
    <xf numFmtId="0" fontId="0" fillId="0" borderId="5" xfId="0" applyBorder="1"/>
    <xf numFmtId="0" fontId="0" fillId="2" borderId="5" xfId="0" applyFill="1" applyBorder="1"/>
    <xf numFmtId="0" fontId="0" fillId="0" borderId="4" xfId="0" applyBorder="1"/>
    <xf numFmtId="0" fontId="0" fillId="2" borderId="4" xfId="0" applyFill="1" applyBorder="1"/>
    <xf numFmtId="44" fontId="0" fillId="0" borderId="5" xfId="0" applyNumberForma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41" fontId="2" fillId="0" borderId="4" xfId="1" applyFont="1" applyBorder="1"/>
    <xf numFmtId="0" fontId="10" fillId="0" borderId="4" xfId="0" applyFont="1" applyBorder="1"/>
    <xf numFmtId="0" fontId="2" fillId="0" borderId="4" xfId="1" applyNumberFormat="1" applyFont="1" applyBorder="1"/>
    <xf numFmtId="0" fontId="0" fillId="0" borderId="4" xfId="0" applyNumberFormat="1" applyFont="1" applyBorder="1"/>
    <xf numFmtId="41" fontId="2" fillId="0" borderId="4" xfId="1" applyFont="1" applyBorder="1" applyAlignment="1">
      <alignment horizontal="center"/>
    </xf>
    <xf numFmtId="0" fontId="1" fillId="2" borderId="4" xfId="0" applyFont="1" applyFill="1" applyBorder="1"/>
    <xf numFmtId="42" fontId="2" fillId="2" borderId="4" xfId="2" applyFont="1" applyFill="1" applyBorder="1"/>
    <xf numFmtId="0" fontId="0" fillId="2" borderId="4" xfId="0" applyFont="1" applyFill="1" applyBorder="1"/>
    <xf numFmtId="0" fontId="6" fillId="0" borderId="4" xfId="0" applyFont="1" applyBorder="1"/>
    <xf numFmtId="0" fontId="5" fillId="0" borderId="4" xfId="0" applyFont="1" applyBorder="1"/>
  </cellXfs>
  <cellStyles count="4">
    <cellStyle name="Comma [0]" xfId="1" builtinId="6"/>
    <cellStyle name="Currency" xfId="3" builtinId="4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6" sqref="A16:A21"/>
    </sheetView>
  </sheetViews>
  <sheetFormatPr defaultRowHeight="14.5"/>
  <cols>
    <col min="1" max="1" width="38.81640625" bestFit="1" customWidth="1"/>
    <col min="2" max="2" width="13.6328125" bestFit="1" customWidth="1"/>
    <col min="3" max="3" width="11.81640625" bestFit="1" customWidth="1"/>
    <col min="4" max="4" width="13.6328125" bestFit="1" customWidth="1"/>
    <col min="5" max="5" width="11.81640625" bestFit="1" customWidth="1"/>
  </cols>
  <sheetData>
    <row r="1" spans="1:7">
      <c r="A1" s="2" t="s">
        <v>65</v>
      </c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1" t="s">
        <v>7</v>
      </c>
      <c r="B3" s="1">
        <v>4</v>
      </c>
      <c r="C3" s="1">
        <v>7</v>
      </c>
      <c r="D3" s="1">
        <v>8</v>
      </c>
      <c r="E3" s="1">
        <v>6</v>
      </c>
      <c r="F3" s="1">
        <v>10</v>
      </c>
      <c r="G3" s="1">
        <v>5</v>
      </c>
    </row>
    <row r="4" spans="1:7">
      <c r="A4" s="1" t="s">
        <v>8</v>
      </c>
      <c r="B4" s="1">
        <v>6</v>
      </c>
      <c r="C4" s="1">
        <v>15</v>
      </c>
      <c r="D4" s="1">
        <v>12</v>
      </c>
      <c r="E4" s="1">
        <v>24</v>
      </c>
      <c r="F4" s="1">
        <v>18</v>
      </c>
      <c r="G4" s="1">
        <v>9</v>
      </c>
    </row>
    <row r="5" spans="1:7">
      <c r="A5" s="1" t="s">
        <v>9</v>
      </c>
      <c r="B5" s="1">
        <v>1</v>
      </c>
      <c r="C5" s="1">
        <v>5</v>
      </c>
      <c r="D5" s="1">
        <v>4</v>
      </c>
      <c r="E5" s="1">
        <v>8</v>
      </c>
      <c r="F5" s="1">
        <v>6</v>
      </c>
      <c r="G5" s="1">
        <v>3</v>
      </c>
    </row>
    <row r="6" spans="1:7">
      <c r="A6" s="1" t="s">
        <v>10</v>
      </c>
      <c r="B6" s="1">
        <v>0</v>
      </c>
      <c r="C6" s="1">
        <v>18</v>
      </c>
      <c r="D6" s="1">
        <v>10</v>
      </c>
      <c r="E6" s="1">
        <v>32</v>
      </c>
      <c r="F6" s="1">
        <v>20</v>
      </c>
      <c r="G6" s="1">
        <v>7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42" t="s">
        <v>117</v>
      </c>
      <c r="B8" s="43">
        <v>3000000</v>
      </c>
      <c r="C8" s="3"/>
      <c r="D8" s="3"/>
      <c r="E8" s="3"/>
      <c r="F8" s="3"/>
      <c r="G8" s="3"/>
    </row>
    <row r="10" spans="1:7">
      <c r="A10" s="2" t="s">
        <v>19</v>
      </c>
    </row>
    <row r="11" spans="1:7">
      <c r="A11" s="46" t="s">
        <v>11</v>
      </c>
      <c r="B11" s="44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spans="1:7">
      <c r="A12" s="47" t="s">
        <v>118</v>
      </c>
      <c r="B12" s="45">
        <v>1105263.1578947366</v>
      </c>
      <c r="C12" s="7">
        <v>0</v>
      </c>
      <c r="D12" s="7">
        <v>0</v>
      </c>
      <c r="E12" s="7">
        <v>1263157.8947368423</v>
      </c>
      <c r="F12" s="7">
        <v>631578.94736842113</v>
      </c>
      <c r="G12" s="7">
        <v>0</v>
      </c>
    </row>
    <row r="15" spans="1:7">
      <c r="A15" s="2" t="s">
        <v>20</v>
      </c>
    </row>
    <row r="16" spans="1:7">
      <c r="A16" s="46"/>
      <c r="B16" s="44"/>
      <c r="C16" s="1"/>
      <c r="D16" s="1" t="s">
        <v>14</v>
      </c>
    </row>
    <row r="17" spans="1:4">
      <c r="A17" s="46" t="s">
        <v>12</v>
      </c>
      <c r="B17" s="48">
        <f>SUMPRODUCT(B3:G3,B12:G12)/B8</f>
        <v>6.1052631578947372</v>
      </c>
      <c r="C17" s="10" t="s">
        <v>67</v>
      </c>
      <c r="D17" s="1">
        <v>7</v>
      </c>
    </row>
    <row r="18" spans="1:4">
      <c r="A18" s="46" t="s">
        <v>15</v>
      </c>
      <c r="B18" s="48">
        <f>SUMPRODUCT(B5:G5,B12:G12)/B8</f>
        <v>5</v>
      </c>
      <c r="C18" s="10" t="s">
        <v>67</v>
      </c>
      <c r="D18" s="1">
        <v>5</v>
      </c>
    </row>
    <row r="19" spans="1:4">
      <c r="A19" s="46" t="s">
        <v>16</v>
      </c>
      <c r="B19" s="48">
        <f>SUMPRODUCT(B6:G6,B12:G12)/B8</f>
        <v>17.684210526315791</v>
      </c>
      <c r="C19" s="10" t="s">
        <v>66</v>
      </c>
      <c r="D19" s="1">
        <v>10</v>
      </c>
    </row>
    <row r="20" spans="1:4">
      <c r="A20" s="46" t="s">
        <v>18</v>
      </c>
      <c r="B20" s="44">
        <f>SUM(B12:G12)</f>
        <v>3000000</v>
      </c>
      <c r="C20" s="10" t="s">
        <v>68</v>
      </c>
      <c r="D20" s="24">
        <f>B8</f>
        <v>3000000</v>
      </c>
    </row>
    <row r="21" spans="1:4">
      <c r="A21" s="46" t="s">
        <v>121</v>
      </c>
      <c r="B21" s="44">
        <f>E12</f>
        <v>1263157.8947368423</v>
      </c>
      <c r="C21" s="10" t="s">
        <v>67</v>
      </c>
      <c r="D21" s="1">
        <f>SUM(C12,D12,F12)*2</f>
        <v>1263157.8947368423</v>
      </c>
    </row>
    <row r="23" spans="1:4">
      <c r="A23" s="2" t="s">
        <v>17</v>
      </c>
    </row>
    <row r="24" spans="1:4">
      <c r="A24" s="7" t="s">
        <v>106</v>
      </c>
      <c r="B24" s="23">
        <f>SUMPRODUCT(B12:G12,B4:G4)/B8</f>
        <v>16.105263157894736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B17" zoomScale="85" zoomScaleNormal="85" workbookViewId="0">
      <selection activeCell="F5" sqref="F5"/>
    </sheetView>
  </sheetViews>
  <sheetFormatPr defaultRowHeight="14.5"/>
  <cols>
    <col min="1" max="1" width="25.1796875" bestFit="1" customWidth="1"/>
    <col min="2" max="2" width="38.453125" bestFit="1" customWidth="1"/>
    <col min="3" max="3" width="37.26953125" bestFit="1" customWidth="1"/>
    <col min="4" max="4" width="35.6328125" bestFit="1" customWidth="1"/>
    <col min="5" max="5" width="32.26953125" bestFit="1" customWidth="1"/>
    <col min="6" max="6" width="15" bestFit="1" customWidth="1"/>
    <col min="8" max="8" width="10.54296875" bestFit="1" customWidth="1"/>
    <col min="9" max="9" width="12.7265625" bestFit="1" customWidth="1"/>
  </cols>
  <sheetData>
    <row r="1" spans="1:9">
      <c r="B1" s="2" t="s">
        <v>65</v>
      </c>
    </row>
    <row r="2" spans="1:9">
      <c r="A2" s="1" t="s">
        <v>21</v>
      </c>
      <c r="B2" s="1" t="s">
        <v>22</v>
      </c>
      <c r="C2" s="1" t="s">
        <v>28</v>
      </c>
      <c r="D2" s="1" t="s">
        <v>23</v>
      </c>
      <c r="F2" s="6" t="s">
        <v>17</v>
      </c>
      <c r="G2" s="25" t="s">
        <v>38</v>
      </c>
      <c r="H2" s="25" t="s">
        <v>39</v>
      </c>
      <c r="I2" s="7" t="s">
        <v>119</v>
      </c>
    </row>
    <row r="3" spans="1:9">
      <c r="A3" s="1">
        <v>1</v>
      </c>
      <c r="B3" s="1">
        <v>20</v>
      </c>
      <c r="C3" s="1">
        <v>7.1</v>
      </c>
      <c r="D3" s="1">
        <v>1000</v>
      </c>
      <c r="F3" s="7" t="s">
        <v>59</v>
      </c>
      <c r="G3" s="25">
        <f>SUMPRODUCT(E17:E20,C3:C6)</f>
        <v>30565</v>
      </c>
      <c r="H3" s="25">
        <f>SUMPRODUCT(C9:C11,C23:C25)</f>
        <v>34529.166666666664</v>
      </c>
      <c r="I3" s="7">
        <f>H3-G3</f>
        <v>3964.1666666666642</v>
      </c>
    </row>
    <row r="4" spans="1:9">
      <c r="A4" s="1">
        <v>2</v>
      </c>
      <c r="B4" s="1">
        <v>40</v>
      </c>
      <c r="C4" s="1">
        <v>8.5</v>
      </c>
      <c r="D4" s="1">
        <v>1100</v>
      </c>
      <c r="F4" s="3"/>
      <c r="G4" s="3"/>
      <c r="H4" s="3"/>
      <c r="I4" s="3"/>
    </row>
    <row r="5" spans="1:9">
      <c r="A5" s="1">
        <v>3</v>
      </c>
      <c r="B5" s="1">
        <v>30</v>
      </c>
      <c r="C5" s="1">
        <v>7.7</v>
      </c>
      <c r="D5" s="1">
        <v>1200</v>
      </c>
      <c r="F5" s="3"/>
      <c r="G5" s="3"/>
      <c r="H5" s="3"/>
      <c r="I5" s="3"/>
    </row>
    <row r="6" spans="1:9">
      <c r="A6" s="1">
        <v>4</v>
      </c>
      <c r="B6" s="1">
        <v>55</v>
      </c>
      <c r="C6" s="1">
        <v>9</v>
      </c>
      <c r="D6" s="1">
        <v>1100</v>
      </c>
      <c r="I6" s="3"/>
    </row>
    <row r="8" spans="1:9">
      <c r="A8" s="1" t="s">
        <v>27</v>
      </c>
      <c r="B8" s="1" t="s">
        <v>27</v>
      </c>
      <c r="C8" s="1" t="s">
        <v>29</v>
      </c>
    </row>
    <row r="9" spans="1:9">
      <c r="A9" s="1" t="s">
        <v>24</v>
      </c>
      <c r="B9" s="1" t="s">
        <v>24</v>
      </c>
      <c r="C9" s="1">
        <v>8.5</v>
      </c>
    </row>
    <row r="10" spans="1:9">
      <c r="A10" s="1" t="s">
        <v>25</v>
      </c>
      <c r="B10" s="1" t="s">
        <v>25</v>
      </c>
      <c r="C10" s="1">
        <v>9</v>
      </c>
    </row>
    <row r="11" spans="1:9">
      <c r="A11" s="1" t="s">
        <v>26</v>
      </c>
      <c r="B11" s="1" t="s">
        <v>26</v>
      </c>
      <c r="C11" s="1">
        <v>10</v>
      </c>
    </row>
    <row r="13" spans="1:9">
      <c r="A13" s="2" t="s">
        <v>19</v>
      </c>
    </row>
    <row r="14" spans="1:9">
      <c r="B14" s="2" t="s">
        <v>19</v>
      </c>
    </row>
    <row r="16" spans="1:9">
      <c r="A16" s="1" t="s">
        <v>21</v>
      </c>
      <c r="B16" s="1" t="s">
        <v>42</v>
      </c>
      <c r="C16" s="1" t="s">
        <v>43</v>
      </c>
      <c r="D16" s="1" t="s">
        <v>44</v>
      </c>
      <c r="E16" s="1" t="s">
        <v>41</v>
      </c>
    </row>
    <row r="17" spans="1:5">
      <c r="A17" s="1">
        <v>1</v>
      </c>
      <c r="B17" s="1">
        <v>1000</v>
      </c>
      <c r="C17" s="1">
        <v>0</v>
      </c>
      <c r="D17" s="1">
        <v>0</v>
      </c>
      <c r="E17" s="1">
        <f>SUM(B17:D17)</f>
        <v>1000</v>
      </c>
    </row>
    <row r="18" spans="1:5">
      <c r="A18" s="1">
        <v>2</v>
      </c>
      <c r="B18" s="1">
        <v>204.16666666666652</v>
      </c>
      <c r="C18" s="1">
        <v>750.00000000000023</v>
      </c>
      <c r="D18" s="1">
        <v>145.83333333333326</v>
      </c>
      <c r="E18" s="1">
        <f t="shared" ref="E18:E20" si="0">SUM(B18:D18)</f>
        <v>1100</v>
      </c>
    </row>
    <row r="19" spans="1:5">
      <c r="A19" s="1">
        <v>3</v>
      </c>
      <c r="B19" s="1">
        <v>387.50000000000057</v>
      </c>
      <c r="C19" s="1">
        <v>749.99999999999932</v>
      </c>
      <c r="D19" s="1">
        <v>62.499999999999957</v>
      </c>
      <c r="E19" s="1">
        <f t="shared" si="0"/>
        <v>1200</v>
      </c>
    </row>
    <row r="20" spans="1:5">
      <c r="A20" s="1">
        <v>4</v>
      </c>
      <c r="B20" s="1">
        <v>0</v>
      </c>
      <c r="C20" s="1">
        <v>0</v>
      </c>
      <c r="D20" s="1">
        <v>541.66666666666674</v>
      </c>
      <c r="E20" s="1">
        <f t="shared" si="0"/>
        <v>541.66666666666674</v>
      </c>
    </row>
    <row r="21" spans="1:5">
      <c r="A21" s="3"/>
      <c r="B21" s="3"/>
      <c r="C21" s="3"/>
      <c r="D21" s="3"/>
      <c r="E21" s="3"/>
    </row>
    <row r="22" spans="1:5">
      <c r="A22" s="2" t="s">
        <v>107</v>
      </c>
      <c r="B22" s="2" t="s">
        <v>107</v>
      </c>
    </row>
    <row r="23" spans="1:5">
      <c r="B23" s="1" t="s">
        <v>45</v>
      </c>
      <c r="C23" s="1">
        <f>SUM(B17:B20)</f>
        <v>1591.666666666667</v>
      </c>
    </row>
    <row r="24" spans="1:5">
      <c r="B24" s="1" t="s">
        <v>46</v>
      </c>
      <c r="C24" s="1">
        <f>SUM(C17:C20)</f>
        <v>1499.9999999999995</v>
      </c>
    </row>
    <row r="25" spans="1:5">
      <c r="B25" s="1" t="s">
        <v>47</v>
      </c>
      <c r="C25" s="1">
        <f>SUM(D17:D20)</f>
        <v>750</v>
      </c>
    </row>
    <row r="28" spans="1:5">
      <c r="A28" s="2"/>
    </row>
    <row r="29" spans="1:5">
      <c r="A29" s="2"/>
    </row>
    <row r="30" spans="1:5">
      <c r="A30" s="2" t="s">
        <v>31</v>
      </c>
      <c r="B30" s="2" t="s">
        <v>31</v>
      </c>
      <c r="E30" s="4" t="s">
        <v>34</v>
      </c>
    </row>
    <row r="31" spans="1:5">
      <c r="A31" s="1" t="s">
        <v>30</v>
      </c>
      <c r="B31" s="1" t="s">
        <v>30</v>
      </c>
      <c r="C31" s="1">
        <f>SUMPRODUCT(B17:B20,B3:B6)-25*SUM(B17:B20)</f>
        <v>0</v>
      </c>
      <c r="D31" s="10" t="s">
        <v>66</v>
      </c>
      <c r="E31" s="1">
        <v>0</v>
      </c>
    </row>
    <row r="32" spans="1:5">
      <c r="A32" s="1" t="s">
        <v>32</v>
      </c>
      <c r="B32" s="1" t="s">
        <v>32</v>
      </c>
      <c r="C32" s="1">
        <f>SUMPRODUCT(C17:C20,B3:B6)-35*SUM(C17:C20)</f>
        <v>0</v>
      </c>
      <c r="D32" s="10" t="s">
        <v>66</v>
      </c>
      <c r="E32" s="1">
        <v>0</v>
      </c>
    </row>
    <row r="33" spans="1:5">
      <c r="A33" s="1" t="s">
        <v>33</v>
      </c>
      <c r="B33" s="1" t="s">
        <v>33</v>
      </c>
      <c r="C33" s="1">
        <f>SUMPRODUCT(D17:D20,B3:B6)-50*SUM(D17:D20)</f>
        <v>0</v>
      </c>
      <c r="D33" s="10" t="s">
        <v>66</v>
      </c>
      <c r="E33" s="1">
        <v>0</v>
      </c>
    </row>
    <row r="34" spans="1:5">
      <c r="A34" s="1" t="s">
        <v>35</v>
      </c>
      <c r="B34" s="1" t="s">
        <v>35</v>
      </c>
      <c r="C34" s="1">
        <f>C23</f>
        <v>1591.666666666667</v>
      </c>
      <c r="D34" s="10" t="s">
        <v>67</v>
      </c>
      <c r="E34" s="1">
        <v>2000</v>
      </c>
    </row>
    <row r="35" spans="1:5">
      <c r="A35" s="1" t="s">
        <v>36</v>
      </c>
      <c r="B35" s="1" t="s">
        <v>36</v>
      </c>
      <c r="C35" s="1">
        <f>C24</f>
        <v>1499.9999999999995</v>
      </c>
      <c r="D35" s="10" t="s">
        <v>67</v>
      </c>
      <c r="E35" s="1">
        <v>1500</v>
      </c>
    </row>
    <row r="36" spans="1:5">
      <c r="A36" s="1" t="s">
        <v>37</v>
      </c>
      <c r="B36" s="1" t="s">
        <v>37</v>
      </c>
      <c r="C36" s="1">
        <f>C25</f>
        <v>750</v>
      </c>
      <c r="D36" s="10" t="s">
        <v>67</v>
      </c>
      <c r="E36" s="1">
        <v>750</v>
      </c>
    </row>
    <row r="37" spans="1:5">
      <c r="A37" s="1" t="s">
        <v>48</v>
      </c>
      <c r="B37" s="1" t="s">
        <v>48</v>
      </c>
      <c r="C37" s="1">
        <f>E17</f>
        <v>1000</v>
      </c>
      <c r="D37" s="10" t="s">
        <v>67</v>
      </c>
      <c r="E37" s="1">
        <v>1000</v>
      </c>
    </row>
    <row r="38" spans="1:5">
      <c r="A38" s="1" t="s">
        <v>49</v>
      </c>
      <c r="B38" s="1" t="s">
        <v>49</v>
      </c>
      <c r="C38" s="1">
        <f>E18</f>
        <v>1100</v>
      </c>
      <c r="D38" s="10" t="s">
        <v>67</v>
      </c>
      <c r="E38" s="1">
        <v>1100</v>
      </c>
    </row>
    <row r="39" spans="1:5">
      <c r="A39" s="1" t="s">
        <v>50</v>
      </c>
      <c r="B39" s="1" t="s">
        <v>50</v>
      </c>
      <c r="C39" s="1">
        <f>E19</f>
        <v>1200</v>
      </c>
      <c r="D39" s="10" t="s">
        <v>67</v>
      </c>
      <c r="E39" s="1">
        <v>1200</v>
      </c>
    </row>
    <row r="40" spans="1:5">
      <c r="A40" s="1" t="s">
        <v>51</v>
      </c>
      <c r="B40" s="1" t="s">
        <v>51</v>
      </c>
      <c r="C40" s="1">
        <f>E20</f>
        <v>541.66666666666674</v>
      </c>
      <c r="D40" s="10" t="s">
        <v>67</v>
      </c>
      <c r="E40" s="1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G17" sqref="G17"/>
    </sheetView>
  </sheetViews>
  <sheetFormatPr defaultRowHeight="14.5"/>
  <cols>
    <col min="1" max="1" width="25.1796875" bestFit="1" customWidth="1"/>
    <col min="2" max="2" width="38.453125" bestFit="1" customWidth="1"/>
    <col min="3" max="3" width="37.26953125" bestFit="1" customWidth="1"/>
    <col min="4" max="4" width="35.6328125" bestFit="1" customWidth="1"/>
    <col min="5" max="5" width="32.26953125" bestFit="1" customWidth="1"/>
    <col min="6" max="6" width="15" bestFit="1" customWidth="1"/>
    <col min="8" max="8" width="10.54296875" bestFit="1" customWidth="1"/>
    <col min="9" max="9" width="12.453125" customWidth="1"/>
  </cols>
  <sheetData>
    <row r="1" spans="1:9">
      <c r="A1" s="2" t="s">
        <v>65</v>
      </c>
    </row>
    <row r="2" spans="1:9">
      <c r="A2" s="1" t="s">
        <v>21</v>
      </c>
      <c r="B2" s="1" t="s">
        <v>22</v>
      </c>
      <c r="C2" s="1" t="s">
        <v>28</v>
      </c>
      <c r="D2" s="1" t="s">
        <v>23</v>
      </c>
      <c r="F2" s="8" t="s">
        <v>17</v>
      </c>
      <c r="G2" s="25" t="s">
        <v>38</v>
      </c>
      <c r="H2" s="25" t="s">
        <v>39</v>
      </c>
      <c r="I2" s="7" t="s">
        <v>119</v>
      </c>
    </row>
    <row r="3" spans="1:9">
      <c r="A3" s="1">
        <v>1</v>
      </c>
      <c r="B3" s="1">
        <v>20</v>
      </c>
      <c r="C3" s="1">
        <v>7.1</v>
      </c>
      <c r="D3" s="1">
        <v>1000</v>
      </c>
      <c r="E3" t="s">
        <v>58</v>
      </c>
      <c r="F3" s="9" t="s">
        <v>60</v>
      </c>
      <c r="G3" s="25">
        <f>SUMPRODUCT(E17:E20,C3:C6)</f>
        <v>34240</v>
      </c>
      <c r="H3" s="25">
        <f>SUMPRODUCT(B9:B11,C23:C25)</f>
        <v>38000</v>
      </c>
      <c r="I3" s="7">
        <f>H3-G3</f>
        <v>3760</v>
      </c>
    </row>
    <row r="4" spans="1:9">
      <c r="A4" s="1">
        <v>2</v>
      </c>
      <c r="B4" s="1">
        <v>40</v>
      </c>
      <c r="C4" s="1">
        <v>8.5</v>
      </c>
      <c r="D4" s="1">
        <v>1100</v>
      </c>
      <c r="F4" s="3"/>
      <c r="G4" s="3"/>
      <c r="H4" s="3"/>
      <c r="I4" s="3"/>
    </row>
    <row r="5" spans="1:9">
      <c r="A5" s="1">
        <v>3</v>
      </c>
      <c r="B5" s="1">
        <v>30</v>
      </c>
      <c r="C5" s="1">
        <v>7.7</v>
      </c>
      <c r="D5" s="1">
        <v>1200</v>
      </c>
      <c r="F5" s="3"/>
      <c r="G5" s="3"/>
      <c r="H5" s="3"/>
      <c r="I5" s="3"/>
    </row>
    <row r="6" spans="1:9">
      <c r="A6" s="1">
        <v>4</v>
      </c>
      <c r="B6" s="1">
        <v>55</v>
      </c>
      <c r="C6" s="1">
        <v>9</v>
      </c>
      <c r="D6" s="1">
        <v>1100</v>
      </c>
      <c r="I6" s="3"/>
    </row>
    <row r="8" spans="1:9">
      <c r="A8" s="1" t="s">
        <v>27</v>
      </c>
      <c r="B8" s="1" t="s">
        <v>29</v>
      </c>
    </row>
    <row r="9" spans="1:9">
      <c r="A9" s="1" t="s">
        <v>24</v>
      </c>
      <c r="B9" s="1">
        <v>8.5</v>
      </c>
    </row>
    <row r="10" spans="1:9">
      <c r="A10" s="1" t="s">
        <v>25</v>
      </c>
      <c r="B10" s="1">
        <v>9</v>
      </c>
    </row>
    <row r="11" spans="1:9">
      <c r="A11" s="1" t="s">
        <v>26</v>
      </c>
      <c r="B11" s="1">
        <v>10</v>
      </c>
    </row>
    <row r="13" spans="1:9">
      <c r="A13" s="2" t="s">
        <v>19</v>
      </c>
    </row>
    <row r="16" spans="1:9">
      <c r="A16" s="1" t="s">
        <v>21</v>
      </c>
      <c r="B16" s="1" t="s">
        <v>42</v>
      </c>
      <c r="C16" s="1" t="s">
        <v>43</v>
      </c>
      <c r="D16" s="1" t="s">
        <v>44</v>
      </c>
      <c r="E16" s="1" t="s">
        <v>41</v>
      </c>
    </row>
    <row r="17" spans="1:5">
      <c r="A17" s="1">
        <v>1</v>
      </c>
      <c r="B17" s="1">
        <v>899.99999999999989</v>
      </c>
      <c r="C17" s="1">
        <v>100.00000000000011</v>
      </c>
      <c r="D17" s="1">
        <v>0</v>
      </c>
      <c r="E17" s="1">
        <f>SUM(B17:D17)</f>
        <v>1000</v>
      </c>
    </row>
    <row r="18" spans="1:5">
      <c r="A18" s="1">
        <v>2</v>
      </c>
      <c r="B18" s="1">
        <v>1100</v>
      </c>
      <c r="C18" s="1">
        <v>0</v>
      </c>
      <c r="D18" s="1">
        <v>0</v>
      </c>
      <c r="E18" s="1">
        <f t="shared" ref="E18:E20" si="0">SUM(B18:D18)</f>
        <v>1100</v>
      </c>
    </row>
    <row r="19" spans="1:5">
      <c r="A19" s="1">
        <v>3</v>
      </c>
      <c r="B19" s="1">
        <v>0</v>
      </c>
      <c r="C19" s="1">
        <v>1050</v>
      </c>
      <c r="D19" s="1">
        <v>149.99999999999997</v>
      </c>
      <c r="E19" s="1">
        <f t="shared" si="0"/>
        <v>1200</v>
      </c>
    </row>
    <row r="20" spans="1:5">
      <c r="A20" s="1">
        <v>4</v>
      </c>
      <c r="B20" s="1">
        <v>0</v>
      </c>
      <c r="C20" s="1">
        <v>350</v>
      </c>
      <c r="D20" s="1">
        <v>599.99999999999989</v>
      </c>
      <c r="E20" s="1">
        <f t="shared" si="0"/>
        <v>949.99999999999989</v>
      </c>
    </row>
    <row r="21" spans="1:5">
      <c r="A21" s="3"/>
      <c r="B21" s="3"/>
      <c r="C21" s="3"/>
      <c r="D21" s="3"/>
      <c r="E21" s="3"/>
    </row>
    <row r="22" spans="1:5">
      <c r="A22" s="2" t="s">
        <v>107</v>
      </c>
    </row>
    <row r="23" spans="1:5">
      <c r="B23" s="1" t="s">
        <v>45</v>
      </c>
      <c r="C23" s="1">
        <f>SUM(B17:B20)</f>
        <v>2000</v>
      </c>
    </row>
    <row r="24" spans="1:5">
      <c r="B24" s="1" t="s">
        <v>46</v>
      </c>
      <c r="C24" s="1">
        <f>SUM(C17:C20)</f>
        <v>1500</v>
      </c>
    </row>
    <row r="25" spans="1:5">
      <c r="B25" s="1" t="s">
        <v>47</v>
      </c>
      <c r="C25" s="1">
        <f>SUM(D17:D20)</f>
        <v>749.99999999999989</v>
      </c>
    </row>
    <row r="28" spans="1:5">
      <c r="A28" s="2"/>
    </row>
    <row r="29" spans="1:5">
      <c r="A29" s="2"/>
    </row>
    <row r="30" spans="1:5">
      <c r="A30" s="2" t="s">
        <v>31</v>
      </c>
      <c r="D30" t="s">
        <v>34</v>
      </c>
    </row>
    <row r="31" spans="1:5">
      <c r="A31" s="1" t="s">
        <v>30</v>
      </c>
      <c r="B31" s="1">
        <f>SUMPRODUCT(B17:B20,B3:B6)-25*SUM(B17:B20)</f>
        <v>12000</v>
      </c>
      <c r="C31" s="10" t="s">
        <v>66</v>
      </c>
      <c r="D31" s="1">
        <v>0</v>
      </c>
    </row>
    <row r="32" spans="1:5">
      <c r="A32" s="1" t="s">
        <v>32</v>
      </c>
      <c r="B32" s="1">
        <f>SUMPRODUCT(C17:C20,B3:B6)-35*SUM(C17:C20)</f>
        <v>250</v>
      </c>
      <c r="C32" s="10" t="s">
        <v>66</v>
      </c>
      <c r="D32" s="1">
        <v>0</v>
      </c>
    </row>
    <row r="33" spans="1:4">
      <c r="A33" s="1" t="s">
        <v>33</v>
      </c>
      <c r="B33" s="1">
        <f>SUMPRODUCT(D17:D20,B3:B6)-50*SUM(D17:D20)</f>
        <v>0</v>
      </c>
      <c r="C33" s="10" t="s">
        <v>66</v>
      </c>
      <c r="D33" s="1">
        <v>0</v>
      </c>
    </row>
    <row r="34" spans="1:4">
      <c r="A34" s="1" t="s">
        <v>35</v>
      </c>
      <c r="B34" s="1">
        <f>C23</f>
        <v>2000</v>
      </c>
      <c r="C34" s="10" t="s">
        <v>68</v>
      </c>
      <c r="D34" s="1">
        <v>2000</v>
      </c>
    </row>
    <row r="35" spans="1:4">
      <c r="A35" s="1" t="s">
        <v>36</v>
      </c>
      <c r="B35" s="1">
        <f>C24</f>
        <v>1500</v>
      </c>
      <c r="C35" s="10" t="s">
        <v>68</v>
      </c>
      <c r="D35" s="1">
        <v>1500</v>
      </c>
    </row>
    <row r="36" spans="1:4">
      <c r="A36" s="1" t="s">
        <v>37</v>
      </c>
      <c r="B36" s="1">
        <f>C25</f>
        <v>749.99999999999989</v>
      </c>
      <c r="C36" s="10" t="s">
        <v>68</v>
      </c>
      <c r="D36" s="1">
        <v>750</v>
      </c>
    </row>
    <row r="37" spans="1:4">
      <c r="A37" s="1" t="s">
        <v>48</v>
      </c>
      <c r="B37" s="1">
        <f>E17</f>
        <v>1000</v>
      </c>
      <c r="C37" s="10" t="s">
        <v>67</v>
      </c>
      <c r="D37" s="1">
        <v>1000</v>
      </c>
    </row>
    <row r="38" spans="1:4">
      <c r="A38" s="1" t="s">
        <v>49</v>
      </c>
      <c r="B38" s="1">
        <f>E18</f>
        <v>1100</v>
      </c>
      <c r="C38" s="10" t="s">
        <v>67</v>
      </c>
      <c r="D38" s="1">
        <v>1100</v>
      </c>
    </row>
    <row r="39" spans="1:4">
      <c r="A39" s="1" t="s">
        <v>50</v>
      </c>
      <c r="B39" s="1">
        <f>E19</f>
        <v>1200</v>
      </c>
      <c r="C39" s="10" t="s">
        <v>67</v>
      </c>
      <c r="D39" s="1">
        <v>1200</v>
      </c>
    </row>
    <row r="40" spans="1:4">
      <c r="A40" s="1" t="s">
        <v>51</v>
      </c>
      <c r="B40" s="1">
        <f>E20</f>
        <v>949.99999999999989</v>
      </c>
      <c r="C40" s="10" t="s">
        <v>67</v>
      </c>
      <c r="D40" s="1"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G2" sqref="G2:H3"/>
    </sheetView>
  </sheetViews>
  <sheetFormatPr defaultRowHeight="14.5"/>
  <cols>
    <col min="1" max="1" width="25.1796875" bestFit="1" customWidth="1"/>
    <col min="2" max="2" width="38.453125" bestFit="1" customWidth="1"/>
    <col min="3" max="3" width="37.26953125" bestFit="1" customWidth="1"/>
    <col min="4" max="4" width="35.6328125" bestFit="1" customWidth="1"/>
    <col min="5" max="5" width="32.26953125" bestFit="1" customWidth="1"/>
    <col min="6" max="6" width="15" bestFit="1" customWidth="1"/>
    <col min="8" max="8" width="10.54296875" bestFit="1" customWidth="1"/>
  </cols>
  <sheetData>
    <row r="1" spans="1:9">
      <c r="A1" s="2" t="s">
        <v>65</v>
      </c>
    </row>
    <row r="2" spans="1:9">
      <c r="A2" s="1" t="s">
        <v>21</v>
      </c>
      <c r="B2" s="1" t="s">
        <v>22</v>
      </c>
      <c r="C2" s="1" t="s">
        <v>28</v>
      </c>
      <c r="D2" s="1" t="s">
        <v>23</v>
      </c>
      <c r="F2" s="8" t="s">
        <v>17</v>
      </c>
      <c r="G2" s="25" t="s">
        <v>38</v>
      </c>
      <c r="H2" s="25" t="s">
        <v>39</v>
      </c>
      <c r="I2" s="7" t="s">
        <v>40</v>
      </c>
    </row>
    <row r="3" spans="1:9">
      <c r="A3" s="1">
        <v>1</v>
      </c>
      <c r="B3" s="1">
        <v>20</v>
      </c>
      <c r="C3" s="1">
        <v>7.1</v>
      </c>
      <c r="D3" s="1">
        <v>1000</v>
      </c>
      <c r="E3" t="s">
        <v>58</v>
      </c>
      <c r="F3" s="9" t="s">
        <v>61</v>
      </c>
      <c r="G3" s="25">
        <f>SUMPRODUCT(E17:E20,C3:C6)</f>
        <v>35590</v>
      </c>
      <c r="H3" s="25">
        <f>SUMPRODUCT(B9:B11,C23:C25)</f>
        <v>39500</v>
      </c>
      <c r="I3" s="7">
        <f>H3-G3</f>
        <v>3910</v>
      </c>
    </row>
    <row r="4" spans="1:9">
      <c r="A4" s="1">
        <v>2</v>
      </c>
      <c r="B4" s="1">
        <v>40</v>
      </c>
      <c r="C4" s="1">
        <v>8.5</v>
      </c>
      <c r="D4" s="1">
        <v>1100</v>
      </c>
      <c r="F4" s="3"/>
      <c r="G4" s="3"/>
      <c r="H4" s="3"/>
      <c r="I4" s="3"/>
    </row>
    <row r="5" spans="1:9">
      <c r="A5" s="1">
        <v>3</v>
      </c>
      <c r="B5" s="1">
        <v>30</v>
      </c>
      <c r="C5" s="1">
        <v>7.7</v>
      </c>
      <c r="D5" s="1">
        <v>1200</v>
      </c>
      <c r="F5" s="3"/>
      <c r="G5" s="3"/>
      <c r="H5" s="3"/>
      <c r="I5" s="3"/>
    </row>
    <row r="6" spans="1:9">
      <c r="A6" s="1">
        <v>4</v>
      </c>
      <c r="B6" s="1">
        <v>55</v>
      </c>
      <c r="C6" s="1">
        <v>9</v>
      </c>
      <c r="D6" s="1">
        <v>1100</v>
      </c>
      <c r="I6" s="3"/>
    </row>
    <row r="8" spans="1:9">
      <c r="A8" s="1" t="s">
        <v>27</v>
      </c>
      <c r="B8" s="1" t="s">
        <v>29</v>
      </c>
    </row>
    <row r="9" spans="1:9">
      <c r="A9" s="1" t="s">
        <v>24</v>
      </c>
      <c r="B9" s="1">
        <v>8.5</v>
      </c>
    </row>
    <row r="10" spans="1:9">
      <c r="A10" s="1" t="s">
        <v>25</v>
      </c>
      <c r="B10" s="1">
        <v>9</v>
      </c>
    </row>
    <row r="11" spans="1:9">
      <c r="A11" s="1" t="s">
        <v>26</v>
      </c>
      <c r="B11" s="1">
        <v>10</v>
      </c>
    </row>
    <row r="13" spans="1:9">
      <c r="A13" s="2" t="s">
        <v>19</v>
      </c>
    </row>
    <row r="16" spans="1:9">
      <c r="A16" s="1" t="s">
        <v>21</v>
      </c>
      <c r="B16" s="1" t="s">
        <v>42</v>
      </c>
      <c r="C16" s="1" t="s">
        <v>43</v>
      </c>
      <c r="D16" s="1" t="s">
        <v>44</v>
      </c>
      <c r="E16" s="1" t="s">
        <v>41</v>
      </c>
    </row>
    <row r="17" spans="1:5">
      <c r="A17" s="1">
        <v>1</v>
      </c>
      <c r="B17" s="1">
        <v>899.99999999999989</v>
      </c>
      <c r="C17" s="1">
        <v>100.00000000000018</v>
      </c>
      <c r="D17" s="1">
        <v>0</v>
      </c>
      <c r="E17" s="1">
        <f>SUM(B17:D17)</f>
        <v>1000.0000000000001</v>
      </c>
    </row>
    <row r="18" spans="1:5">
      <c r="A18" s="1">
        <v>2</v>
      </c>
      <c r="B18" s="1">
        <v>1100.0000000000002</v>
      </c>
      <c r="C18" s="1">
        <v>0</v>
      </c>
      <c r="D18" s="1">
        <v>0</v>
      </c>
      <c r="E18" s="1">
        <f t="shared" ref="E18:E20" si="0">SUM(B18:D18)</f>
        <v>1100.0000000000002</v>
      </c>
    </row>
    <row r="19" spans="1:5">
      <c r="A19" s="1">
        <v>3</v>
      </c>
      <c r="B19" s="1">
        <v>0</v>
      </c>
      <c r="C19" s="1">
        <v>1020.0000000000001</v>
      </c>
      <c r="D19" s="1">
        <v>180</v>
      </c>
      <c r="E19" s="1">
        <f t="shared" si="0"/>
        <v>1200</v>
      </c>
    </row>
    <row r="20" spans="1:5">
      <c r="A20" s="1">
        <v>4</v>
      </c>
      <c r="B20" s="1">
        <v>0</v>
      </c>
      <c r="C20" s="1">
        <v>379.99999999999994</v>
      </c>
      <c r="D20" s="1">
        <v>720</v>
      </c>
      <c r="E20" s="1">
        <f t="shared" si="0"/>
        <v>1100</v>
      </c>
    </row>
    <row r="21" spans="1:5">
      <c r="A21" s="3"/>
      <c r="B21" s="3"/>
      <c r="C21" s="3"/>
      <c r="D21" s="3"/>
      <c r="E21" s="3"/>
    </row>
    <row r="22" spans="1:5">
      <c r="A22" s="2" t="s">
        <v>107</v>
      </c>
    </row>
    <row r="23" spans="1:5">
      <c r="B23" s="1" t="s">
        <v>45</v>
      </c>
      <c r="C23" s="1">
        <f>SUM(B17:B20)</f>
        <v>2000</v>
      </c>
    </row>
    <row r="24" spans="1:5">
      <c r="B24" s="1" t="s">
        <v>46</v>
      </c>
      <c r="C24" s="1">
        <f>SUM(C17:C20)</f>
        <v>1500.0000000000002</v>
      </c>
    </row>
    <row r="25" spans="1:5">
      <c r="B25" s="1" t="s">
        <v>47</v>
      </c>
      <c r="C25" s="1">
        <f>SUM(D17:D20)</f>
        <v>900</v>
      </c>
    </row>
    <row r="28" spans="1:5">
      <c r="A28" s="2"/>
    </row>
    <row r="29" spans="1:5">
      <c r="A29" s="2"/>
    </row>
    <row r="30" spans="1:5">
      <c r="A30" s="2" t="s">
        <v>31</v>
      </c>
      <c r="D30" t="s">
        <v>34</v>
      </c>
    </row>
    <row r="31" spans="1:5">
      <c r="A31" s="1" t="s">
        <v>30</v>
      </c>
      <c r="B31" s="1">
        <f>SUMPRODUCT(B17:B20,B3:B6)-25*SUM(B17:B20)</f>
        <v>12000</v>
      </c>
      <c r="C31" s="10" t="s">
        <v>66</v>
      </c>
      <c r="D31" s="1">
        <v>0</v>
      </c>
    </row>
    <row r="32" spans="1:5">
      <c r="A32" s="1" t="s">
        <v>32</v>
      </c>
      <c r="B32" s="1">
        <f>SUMPRODUCT(C17:C20,B3:B6)-35*SUM(C17:C20)</f>
        <v>999.99999999999272</v>
      </c>
      <c r="C32" s="10" t="s">
        <v>66</v>
      </c>
      <c r="D32" s="1">
        <v>0</v>
      </c>
    </row>
    <row r="33" spans="1:4">
      <c r="A33" s="1" t="s">
        <v>33</v>
      </c>
      <c r="B33" s="1">
        <f>SUMPRODUCT(D17:D20,B3:B6)-50*SUM(D17:D20)</f>
        <v>0</v>
      </c>
      <c r="C33" s="10" t="s">
        <v>66</v>
      </c>
      <c r="D33" s="1">
        <v>0</v>
      </c>
    </row>
    <row r="34" spans="1:4">
      <c r="A34" s="1" t="s">
        <v>35</v>
      </c>
      <c r="B34" s="1">
        <f>C23</f>
        <v>2000</v>
      </c>
      <c r="C34" s="10" t="s">
        <v>66</v>
      </c>
      <c r="D34" s="1">
        <v>2000</v>
      </c>
    </row>
    <row r="35" spans="1:4">
      <c r="A35" s="1" t="s">
        <v>36</v>
      </c>
      <c r="B35" s="1">
        <f>C24</f>
        <v>1500.0000000000002</v>
      </c>
      <c r="C35" s="10" t="s">
        <v>66</v>
      </c>
      <c r="D35" s="1">
        <v>1500</v>
      </c>
    </row>
    <row r="36" spans="1:4">
      <c r="A36" s="1" t="s">
        <v>37</v>
      </c>
      <c r="B36" s="1">
        <f>C25</f>
        <v>900</v>
      </c>
      <c r="C36" s="10" t="s">
        <v>66</v>
      </c>
      <c r="D36" s="1">
        <v>750</v>
      </c>
    </row>
    <row r="37" spans="1:4">
      <c r="A37" s="1" t="s">
        <v>48</v>
      </c>
      <c r="B37" s="1">
        <f>E17</f>
        <v>1000.0000000000001</v>
      </c>
      <c r="C37" s="10" t="s">
        <v>67</v>
      </c>
      <c r="D37" s="1">
        <v>1000</v>
      </c>
    </row>
    <row r="38" spans="1:4">
      <c r="A38" s="1" t="s">
        <v>49</v>
      </c>
      <c r="B38" s="1">
        <f>E18</f>
        <v>1100.0000000000002</v>
      </c>
      <c r="C38" s="10" t="s">
        <v>67</v>
      </c>
      <c r="D38" s="1">
        <v>1100</v>
      </c>
    </row>
    <row r="39" spans="1:4">
      <c r="A39" s="1" t="s">
        <v>50</v>
      </c>
      <c r="B39" s="1">
        <f>E19</f>
        <v>1200</v>
      </c>
      <c r="C39" s="10" t="s">
        <v>67</v>
      </c>
      <c r="D39" s="1">
        <v>1200</v>
      </c>
    </row>
    <row r="40" spans="1:4">
      <c r="A40" s="1" t="s">
        <v>51</v>
      </c>
      <c r="B40" s="1">
        <f>E20</f>
        <v>1100</v>
      </c>
      <c r="C40" s="10" t="s">
        <v>67</v>
      </c>
      <c r="D40" s="1">
        <v>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A23" sqref="A23"/>
    </sheetView>
  </sheetViews>
  <sheetFormatPr defaultRowHeight="14.5"/>
  <cols>
    <col min="1" max="1" width="42.81640625" bestFit="1" customWidth="1"/>
    <col min="2" max="2" width="22" bestFit="1" customWidth="1"/>
    <col min="3" max="3" width="24.36328125" bestFit="1" customWidth="1"/>
    <col min="4" max="5" width="28.08984375" bestFit="1" customWidth="1"/>
    <col min="6" max="6" width="13.7265625" bestFit="1" customWidth="1"/>
  </cols>
  <sheetData>
    <row r="1" spans="1:6">
      <c r="A1" s="2" t="s">
        <v>65</v>
      </c>
    </row>
    <row r="2" spans="1:6">
      <c r="A2" s="1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72</v>
      </c>
    </row>
    <row r="3" spans="1:6">
      <c r="A3" s="1">
        <v>1</v>
      </c>
      <c r="B3" s="1">
        <v>16500</v>
      </c>
      <c r="C3" s="1">
        <v>4.6529999999999996</v>
      </c>
      <c r="D3" s="1">
        <v>0</v>
      </c>
      <c r="E3" s="1">
        <v>0.6573</v>
      </c>
      <c r="F3" s="1">
        <v>0.8</v>
      </c>
    </row>
    <row r="4" spans="1:6">
      <c r="A4" s="1">
        <v>2</v>
      </c>
      <c r="B4" s="1">
        <v>52000</v>
      </c>
      <c r="C4" s="1">
        <v>4.6529999999999996</v>
      </c>
      <c r="D4" s="1">
        <v>0</v>
      </c>
      <c r="E4" s="1">
        <v>0.55500000000000005</v>
      </c>
      <c r="F4" s="1">
        <v>0.7</v>
      </c>
    </row>
    <row r="5" spans="1:6">
      <c r="A5" s="1">
        <v>3</v>
      </c>
      <c r="B5" s="1">
        <v>45000</v>
      </c>
      <c r="C5" s="1">
        <v>4.6529999999999996</v>
      </c>
      <c r="D5" s="1">
        <v>0</v>
      </c>
      <c r="E5" s="1">
        <v>0.65500000000000003</v>
      </c>
      <c r="F5" s="1">
        <v>0.85</v>
      </c>
    </row>
    <row r="6" spans="1:6">
      <c r="A6" s="1">
        <v>4</v>
      </c>
      <c r="B6" s="1">
        <v>22000</v>
      </c>
      <c r="C6" s="1">
        <v>4.6529999999999996</v>
      </c>
      <c r="D6" s="1">
        <v>0</v>
      </c>
      <c r="E6" s="1">
        <v>0.55420000000000003</v>
      </c>
      <c r="F6" s="1">
        <v>0.7</v>
      </c>
    </row>
    <row r="7" spans="1:6">
      <c r="A7" s="1">
        <v>5</v>
      </c>
      <c r="B7" s="1">
        <v>76500</v>
      </c>
      <c r="C7" s="1">
        <v>5.194</v>
      </c>
      <c r="D7" s="1">
        <v>5.3129999999999997</v>
      </c>
      <c r="E7" s="1">
        <v>0.60970000000000002</v>
      </c>
      <c r="F7" s="1">
        <v>0.75</v>
      </c>
    </row>
    <row r="8" spans="1:6">
      <c r="A8" s="1">
        <v>6</v>
      </c>
      <c r="B8" s="1">
        <v>110000</v>
      </c>
      <c r="C8" s="1">
        <v>3.7669999999999999</v>
      </c>
      <c r="D8" s="1">
        <v>3.8090000000000002</v>
      </c>
      <c r="E8" s="1">
        <v>0.61529999999999996</v>
      </c>
      <c r="F8" s="1">
        <v>0.75</v>
      </c>
    </row>
    <row r="9" spans="1:6">
      <c r="A9" s="1">
        <v>7</v>
      </c>
      <c r="B9" s="1">
        <v>122000</v>
      </c>
      <c r="C9" s="1">
        <v>4.0549999999999997</v>
      </c>
      <c r="D9" s="1">
        <v>4.1849999999999996</v>
      </c>
      <c r="E9" s="1">
        <v>0.64770000000000005</v>
      </c>
      <c r="F9" s="1">
        <v>0.8</v>
      </c>
    </row>
    <row r="10" spans="1:6">
      <c r="A10" s="1">
        <v>8</v>
      </c>
      <c r="B10" s="1">
        <v>62000</v>
      </c>
      <c r="C10" s="1">
        <v>5.2080000000000002</v>
      </c>
      <c r="D10" s="1">
        <v>5.2320000000000002</v>
      </c>
      <c r="E10" s="1">
        <v>0.48799999999999999</v>
      </c>
      <c r="F10" s="1">
        <v>0.6</v>
      </c>
    </row>
    <row r="11" spans="1:6">
      <c r="A11" s="1">
        <v>9</v>
      </c>
      <c r="B11" s="1">
        <v>7500</v>
      </c>
      <c r="C11" s="1">
        <v>5.2080000000000002</v>
      </c>
      <c r="D11" s="1">
        <v>5.2320000000000002</v>
      </c>
      <c r="E11" s="1">
        <v>0.50290000000000001</v>
      </c>
      <c r="F11" s="1">
        <v>0.7</v>
      </c>
    </row>
    <row r="12" spans="1:6">
      <c r="A12" s="1">
        <v>10</v>
      </c>
      <c r="B12" s="1">
        <v>69000</v>
      </c>
      <c r="C12" s="1">
        <v>5.2080000000000002</v>
      </c>
      <c r="D12" s="1">
        <v>5.2320000000000002</v>
      </c>
      <c r="E12" s="1">
        <v>0.43509999999999999</v>
      </c>
      <c r="F12" s="1">
        <v>0.6</v>
      </c>
    </row>
    <row r="13" spans="1:6">
      <c r="A13" s="1">
        <v>11</v>
      </c>
      <c r="B13" s="1">
        <v>70000</v>
      </c>
      <c r="C13" s="1">
        <v>3.6520000000000001</v>
      </c>
      <c r="D13" s="1">
        <v>3.7330000000000001</v>
      </c>
      <c r="E13" s="1">
        <v>0.64170000000000005</v>
      </c>
      <c r="F13" s="1">
        <v>0.8</v>
      </c>
    </row>
    <row r="14" spans="1:6">
      <c r="A14" s="1">
        <v>12</v>
      </c>
      <c r="B14" s="1">
        <v>82000</v>
      </c>
      <c r="C14" s="1">
        <v>4.0069999999999997</v>
      </c>
      <c r="D14" s="1">
        <v>4.1849999999999996</v>
      </c>
      <c r="E14" s="1">
        <v>0.5675</v>
      </c>
      <c r="F14" s="1">
        <v>0.75</v>
      </c>
    </row>
    <row r="15" spans="1:6">
      <c r="A15" s="1">
        <v>13</v>
      </c>
      <c r="B15" s="1">
        <v>10000</v>
      </c>
      <c r="C15" s="1">
        <v>4.2910000000000004</v>
      </c>
      <c r="D15" s="1">
        <v>4.4390000000000001</v>
      </c>
      <c r="E15" s="1">
        <v>0.49519999999999997</v>
      </c>
      <c r="F15" s="1">
        <v>0.65</v>
      </c>
    </row>
    <row r="16" spans="1:6">
      <c r="A16" s="1">
        <v>14</v>
      </c>
      <c r="B16" s="1">
        <v>380000</v>
      </c>
      <c r="C16" s="1">
        <v>5.2080000000000002</v>
      </c>
      <c r="D16" s="1">
        <v>5.2320000000000002</v>
      </c>
      <c r="E16" s="1">
        <v>0.31280000000000002</v>
      </c>
      <c r="F16" s="1">
        <v>0.45</v>
      </c>
    </row>
    <row r="17" spans="1:6">
      <c r="A17" s="1">
        <v>15</v>
      </c>
      <c r="B17" s="1">
        <v>62000</v>
      </c>
      <c r="C17" s="1">
        <v>4.0039999999999996</v>
      </c>
      <c r="D17" s="1">
        <v>4.1849999999999996</v>
      </c>
      <c r="E17" s="1">
        <v>0.50290000000000001</v>
      </c>
      <c r="F17" s="1">
        <v>0.7</v>
      </c>
    </row>
    <row r="19" spans="1:6">
      <c r="A19" s="1"/>
      <c r="B19" s="1" t="s">
        <v>63</v>
      </c>
      <c r="C19" s="1" t="s">
        <v>64</v>
      </c>
    </row>
    <row r="20" spans="1:6">
      <c r="A20" s="1" t="s">
        <v>62</v>
      </c>
      <c r="B20" s="1">
        <v>15</v>
      </c>
      <c r="C20" s="1">
        <f>B20*13*7*24</f>
        <v>32760</v>
      </c>
    </row>
    <row r="21" spans="1:6">
      <c r="A21" s="1" t="s">
        <v>71</v>
      </c>
      <c r="B21" s="1">
        <v>90</v>
      </c>
      <c r="C21" s="1">
        <f>B21*13*7*24</f>
        <v>196560</v>
      </c>
    </row>
    <row r="23" spans="1:6">
      <c r="A23" s="2" t="s">
        <v>19</v>
      </c>
    </row>
    <row r="24" spans="1:6">
      <c r="A24" s="26" t="s">
        <v>53</v>
      </c>
      <c r="B24" s="26" t="s">
        <v>74</v>
      </c>
      <c r="C24" s="26" t="s">
        <v>75</v>
      </c>
      <c r="D24" s="26" t="s">
        <v>76</v>
      </c>
    </row>
    <row r="25" spans="1:6">
      <c r="A25" s="26">
        <v>1</v>
      </c>
      <c r="B25" s="26">
        <v>16500</v>
      </c>
      <c r="C25" s="26">
        <v>0</v>
      </c>
      <c r="D25" s="26">
        <v>0</v>
      </c>
    </row>
    <row r="26" spans="1:6">
      <c r="A26" s="26">
        <v>2</v>
      </c>
      <c r="B26" s="26">
        <v>52000</v>
      </c>
      <c r="C26" s="26">
        <v>0</v>
      </c>
      <c r="D26" s="26">
        <v>0</v>
      </c>
    </row>
    <row r="27" spans="1:6">
      <c r="A27" s="26">
        <v>3</v>
      </c>
      <c r="B27" s="26">
        <v>45000</v>
      </c>
      <c r="C27" s="26">
        <v>0</v>
      </c>
      <c r="D27" s="26">
        <v>0</v>
      </c>
    </row>
    <row r="28" spans="1:6">
      <c r="A28" s="26">
        <v>4</v>
      </c>
      <c r="B28" s="26">
        <v>22000</v>
      </c>
      <c r="C28" s="26">
        <v>0</v>
      </c>
      <c r="D28" s="26">
        <v>0</v>
      </c>
    </row>
    <row r="29" spans="1:6">
      <c r="A29" s="26">
        <v>5</v>
      </c>
      <c r="B29" s="26">
        <v>0</v>
      </c>
      <c r="C29" s="26">
        <v>76500</v>
      </c>
      <c r="D29" s="26">
        <v>0</v>
      </c>
    </row>
    <row r="30" spans="1:6">
      <c r="A30" s="26">
        <v>6</v>
      </c>
      <c r="B30" s="26">
        <v>0</v>
      </c>
      <c r="C30" s="26">
        <v>8064.4716099477882</v>
      </c>
      <c r="D30" s="26">
        <v>101935.5283900522</v>
      </c>
    </row>
    <row r="31" spans="1:6">
      <c r="A31" s="26">
        <v>7</v>
      </c>
      <c r="B31" s="26">
        <v>0</v>
      </c>
      <c r="C31" s="26">
        <v>122000</v>
      </c>
      <c r="D31" s="26">
        <v>0</v>
      </c>
    </row>
    <row r="32" spans="1:6">
      <c r="A32" s="26">
        <v>8</v>
      </c>
      <c r="B32" s="26">
        <v>0</v>
      </c>
      <c r="C32" s="26">
        <v>62000</v>
      </c>
      <c r="D32" s="26">
        <v>0</v>
      </c>
    </row>
    <row r="33" spans="1:4">
      <c r="A33" s="26">
        <v>9</v>
      </c>
      <c r="B33" s="26">
        <v>0</v>
      </c>
      <c r="C33" s="26">
        <v>7500</v>
      </c>
      <c r="D33" s="26">
        <v>0</v>
      </c>
    </row>
    <row r="34" spans="1:4">
      <c r="A34" s="26">
        <v>10</v>
      </c>
      <c r="B34" s="26">
        <v>18951.926550612501</v>
      </c>
      <c r="C34" s="26">
        <v>50048.073449387499</v>
      </c>
      <c r="D34" s="26">
        <v>0</v>
      </c>
    </row>
    <row r="35" spans="1:4">
      <c r="A35" s="26">
        <v>11</v>
      </c>
      <c r="B35" s="26">
        <v>0</v>
      </c>
      <c r="C35" s="26">
        <v>70000</v>
      </c>
      <c r="D35" s="26">
        <v>0</v>
      </c>
    </row>
    <row r="36" spans="1:4">
      <c r="A36" s="26">
        <v>12</v>
      </c>
      <c r="B36" s="26">
        <v>0</v>
      </c>
      <c r="C36" s="26">
        <v>82000</v>
      </c>
      <c r="D36" s="26">
        <v>0</v>
      </c>
    </row>
    <row r="37" spans="1:4">
      <c r="A37" s="26">
        <v>13</v>
      </c>
      <c r="B37" s="26">
        <v>0</v>
      </c>
      <c r="C37" s="26">
        <v>10000</v>
      </c>
      <c r="D37" s="26">
        <v>0</v>
      </c>
    </row>
    <row r="38" spans="1:4">
      <c r="A38" s="26">
        <v>14</v>
      </c>
      <c r="B38" s="26">
        <v>0</v>
      </c>
      <c r="C38" s="26">
        <v>380000</v>
      </c>
      <c r="D38" s="26">
        <v>0</v>
      </c>
    </row>
    <row r="39" spans="1:4">
      <c r="A39" s="26">
        <v>15</v>
      </c>
      <c r="B39" s="26">
        <v>0</v>
      </c>
      <c r="C39" s="26">
        <v>62000</v>
      </c>
      <c r="D39" s="26">
        <v>0</v>
      </c>
    </row>
    <row r="40" spans="1:4">
      <c r="A40" s="26" t="s">
        <v>80</v>
      </c>
      <c r="B40" s="26">
        <f>SUM(B25:B39)</f>
        <v>154451.92655061249</v>
      </c>
      <c r="C40" s="26">
        <f>SUM(C25:C39)</f>
        <v>930112.5450593353</v>
      </c>
      <c r="D40" s="26">
        <f>SUM(D25:D39)</f>
        <v>101935.5283900522</v>
      </c>
    </row>
    <row r="42" spans="1:4">
      <c r="A42" s="2" t="s">
        <v>52</v>
      </c>
    </row>
    <row r="44" spans="1:4">
      <c r="A44" s="1" t="s">
        <v>53</v>
      </c>
      <c r="B44" s="1" t="s">
        <v>77</v>
      </c>
      <c r="C44" s="1" t="s">
        <v>78</v>
      </c>
      <c r="D44" s="1" t="s">
        <v>82</v>
      </c>
    </row>
    <row r="45" spans="1:4">
      <c r="A45" s="1">
        <v>1</v>
      </c>
      <c r="B45" s="1">
        <f>B25/C3</f>
        <v>3546.0992907801424</v>
      </c>
      <c r="C45" s="10" t="s">
        <v>79</v>
      </c>
      <c r="D45" s="1">
        <f t="shared" ref="D45:D59" si="0">SUM(B25:C25)</f>
        <v>16500</v>
      </c>
    </row>
    <row r="46" spans="1:4">
      <c r="A46" s="1">
        <v>2</v>
      </c>
      <c r="B46" s="1">
        <f t="shared" ref="B46:C59" si="1">B26/C4</f>
        <v>11175.585643670751</v>
      </c>
      <c r="C46" s="10" t="s">
        <v>79</v>
      </c>
      <c r="D46" s="1">
        <f t="shared" si="0"/>
        <v>52000</v>
      </c>
    </row>
    <row r="47" spans="1:4">
      <c r="A47" s="1">
        <v>3</v>
      </c>
      <c r="B47" s="1">
        <f t="shared" si="1"/>
        <v>9671.1798839458424</v>
      </c>
      <c r="C47" s="10" t="s">
        <v>79</v>
      </c>
      <c r="D47" s="1">
        <f t="shared" si="0"/>
        <v>45000</v>
      </c>
    </row>
    <row r="48" spans="1:4">
      <c r="A48" s="1">
        <v>4</v>
      </c>
      <c r="B48" s="1">
        <f t="shared" si="1"/>
        <v>4728.1323877068562</v>
      </c>
      <c r="C48" s="10" t="s">
        <v>79</v>
      </c>
      <c r="D48" s="1">
        <f t="shared" si="0"/>
        <v>22000</v>
      </c>
    </row>
    <row r="49" spans="1:4">
      <c r="A49" s="1">
        <v>5</v>
      </c>
      <c r="B49" s="1">
        <f t="shared" si="1"/>
        <v>0</v>
      </c>
      <c r="C49" s="1">
        <f>C29/D7</f>
        <v>14398.644833427443</v>
      </c>
      <c r="D49" s="1">
        <f t="shared" si="0"/>
        <v>76500</v>
      </c>
    </row>
    <row r="50" spans="1:4">
      <c r="A50" s="1">
        <v>6</v>
      </c>
      <c r="B50" s="1">
        <f t="shared" si="1"/>
        <v>0</v>
      </c>
      <c r="C50" s="1">
        <f t="shared" si="1"/>
        <v>2117.2149146620604</v>
      </c>
      <c r="D50" s="1">
        <f t="shared" si="0"/>
        <v>8064.4716099477882</v>
      </c>
    </row>
    <row r="51" spans="1:4">
      <c r="A51" s="1">
        <v>7</v>
      </c>
      <c r="B51" s="1">
        <f t="shared" si="1"/>
        <v>0</v>
      </c>
      <c r="C51" s="1">
        <f t="shared" si="1"/>
        <v>29151.732377538832</v>
      </c>
      <c r="D51" s="1">
        <f t="shared" si="0"/>
        <v>122000</v>
      </c>
    </row>
    <row r="52" spans="1:4">
      <c r="A52" s="1">
        <v>8</v>
      </c>
      <c r="B52" s="1">
        <f t="shared" si="1"/>
        <v>0</v>
      </c>
      <c r="C52" s="1">
        <f t="shared" si="1"/>
        <v>11850.152905198776</v>
      </c>
      <c r="D52" s="1">
        <f t="shared" si="0"/>
        <v>62000</v>
      </c>
    </row>
    <row r="53" spans="1:4">
      <c r="A53" s="1">
        <v>9</v>
      </c>
      <c r="B53" s="1">
        <f t="shared" si="1"/>
        <v>0</v>
      </c>
      <c r="C53" s="1">
        <f t="shared" si="1"/>
        <v>1433.4862385321101</v>
      </c>
      <c r="D53" s="1">
        <f t="shared" si="0"/>
        <v>7500</v>
      </c>
    </row>
    <row r="54" spans="1:4">
      <c r="A54" s="1">
        <v>10</v>
      </c>
      <c r="B54" s="1">
        <f t="shared" si="1"/>
        <v>3639.0027938964095</v>
      </c>
      <c r="C54" s="1">
        <f t="shared" si="1"/>
        <v>9565.7632739655</v>
      </c>
      <c r="D54" s="1">
        <f t="shared" si="0"/>
        <v>69000</v>
      </c>
    </row>
    <row r="55" spans="1:4">
      <c r="A55" s="1">
        <v>11</v>
      </c>
      <c r="B55" s="1">
        <f t="shared" si="1"/>
        <v>0</v>
      </c>
      <c r="C55" s="1">
        <f t="shared" si="1"/>
        <v>18751.674256630056</v>
      </c>
      <c r="D55" s="1">
        <f t="shared" si="0"/>
        <v>70000</v>
      </c>
    </row>
    <row r="56" spans="1:4">
      <c r="A56" s="1">
        <v>12</v>
      </c>
      <c r="B56" s="1">
        <f t="shared" si="1"/>
        <v>0</v>
      </c>
      <c r="C56" s="1">
        <f t="shared" si="1"/>
        <v>19593.78733572282</v>
      </c>
      <c r="D56" s="1">
        <f t="shared" si="0"/>
        <v>82000</v>
      </c>
    </row>
    <row r="57" spans="1:4">
      <c r="A57" s="1">
        <v>13</v>
      </c>
      <c r="B57" s="1">
        <f t="shared" si="1"/>
        <v>0</v>
      </c>
      <c r="C57" s="1">
        <f t="shared" si="1"/>
        <v>2252.7596305474208</v>
      </c>
      <c r="D57" s="1">
        <f t="shared" si="0"/>
        <v>10000</v>
      </c>
    </row>
    <row r="58" spans="1:4">
      <c r="A58" s="1">
        <v>14</v>
      </c>
      <c r="B58" s="1">
        <f t="shared" si="1"/>
        <v>0</v>
      </c>
      <c r="C58" s="1">
        <f t="shared" si="1"/>
        <v>72629.969418960245</v>
      </c>
      <c r="D58" s="1">
        <f t="shared" si="0"/>
        <v>380000</v>
      </c>
    </row>
    <row r="59" spans="1:4">
      <c r="A59" s="1">
        <v>15</v>
      </c>
      <c r="B59" s="1">
        <f t="shared" si="1"/>
        <v>0</v>
      </c>
      <c r="C59" s="1">
        <f t="shared" si="1"/>
        <v>14814.814814814816</v>
      </c>
      <c r="D59" s="1">
        <f t="shared" si="0"/>
        <v>62000</v>
      </c>
    </row>
    <row r="60" spans="1:4">
      <c r="A60" t="s">
        <v>81</v>
      </c>
      <c r="B60">
        <f>SUM(B45:B59)</f>
        <v>32760.000000000004</v>
      </c>
      <c r="C60">
        <f>SUM(C49:C59)</f>
        <v>196560.00000000006</v>
      </c>
    </row>
    <row r="63" spans="1:4">
      <c r="A63" s="2" t="s">
        <v>20</v>
      </c>
    </row>
    <row r="64" spans="1:4">
      <c r="A64" s="1" t="s">
        <v>70</v>
      </c>
      <c r="B64" s="1">
        <f>B60</f>
        <v>32760.000000000004</v>
      </c>
      <c r="C64" s="10" t="s">
        <v>67</v>
      </c>
      <c r="D64" s="1">
        <f>C20</f>
        <v>32760</v>
      </c>
    </row>
    <row r="65" spans="1:4">
      <c r="A65" s="1" t="s">
        <v>69</v>
      </c>
      <c r="B65" s="1">
        <f>C60</f>
        <v>196560.00000000006</v>
      </c>
      <c r="C65" s="10" t="s">
        <v>67</v>
      </c>
      <c r="D65" s="1">
        <f>C21</f>
        <v>196560</v>
      </c>
    </row>
    <row r="67" spans="1:4">
      <c r="A67" s="1" t="s">
        <v>53</v>
      </c>
      <c r="B67" s="1" t="s">
        <v>83</v>
      </c>
      <c r="C67" s="1"/>
      <c r="D67" s="1" t="s">
        <v>54</v>
      </c>
    </row>
    <row r="68" spans="1:4">
      <c r="A68" s="1">
        <v>1</v>
      </c>
      <c r="B68" s="1">
        <f>SUM(B25,D25)</f>
        <v>16500</v>
      </c>
      <c r="C68" s="10" t="s">
        <v>68</v>
      </c>
      <c r="D68" s="1">
        <v>16500</v>
      </c>
    </row>
    <row r="69" spans="1:4">
      <c r="A69" s="1">
        <v>2</v>
      </c>
      <c r="B69" s="1">
        <f t="shared" ref="B69:B71" si="2">SUM(B26,D26)</f>
        <v>52000</v>
      </c>
      <c r="C69" s="10" t="s">
        <v>66</v>
      </c>
      <c r="D69" s="1">
        <v>52000</v>
      </c>
    </row>
    <row r="70" spans="1:4">
      <c r="A70" s="1">
        <v>3</v>
      </c>
      <c r="B70" s="1">
        <f t="shared" si="2"/>
        <v>45000</v>
      </c>
      <c r="C70" s="10" t="s">
        <v>66</v>
      </c>
      <c r="D70" s="1">
        <v>45000</v>
      </c>
    </row>
    <row r="71" spans="1:4">
      <c r="A71" s="1">
        <v>4</v>
      </c>
      <c r="B71" s="1">
        <f t="shared" si="2"/>
        <v>22000</v>
      </c>
      <c r="C71" s="10" t="s">
        <v>66</v>
      </c>
      <c r="D71" s="1">
        <v>22000</v>
      </c>
    </row>
    <row r="72" spans="1:4">
      <c r="A72" s="1">
        <v>5</v>
      </c>
      <c r="B72" s="1">
        <f>SUM(B29:D29)</f>
        <v>76500</v>
      </c>
      <c r="C72" s="10" t="s">
        <v>66</v>
      </c>
      <c r="D72" s="1">
        <v>76500</v>
      </c>
    </row>
    <row r="73" spans="1:4">
      <c r="A73" s="1">
        <v>6</v>
      </c>
      <c r="B73" s="1">
        <f t="shared" ref="B73:B82" si="3">SUM(B30:D30)</f>
        <v>110000</v>
      </c>
      <c r="C73" s="10" t="s">
        <v>66</v>
      </c>
      <c r="D73" s="1">
        <v>110000</v>
      </c>
    </row>
    <row r="74" spans="1:4">
      <c r="A74" s="1">
        <v>7</v>
      </c>
      <c r="B74" s="1">
        <f t="shared" si="3"/>
        <v>122000</v>
      </c>
      <c r="C74" s="10" t="s">
        <v>66</v>
      </c>
      <c r="D74" s="1">
        <v>122000</v>
      </c>
    </row>
    <row r="75" spans="1:4">
      <c r="A75" s="1">
        <v>8</v>
      </c>
      <c r="B75" s="1">
        <f t="shared" si="3"/>
        <v>62000</v>
      </c>
      <c r="C75" s="10" t="s">
        <v>66</v>
      </c>
      <c r="D75" s="1">
        <v>62000</v>
      </c>
    </row>
    <row r="76" spans="1:4">
      <c r="A76" s="1">
        <v>9</v>
      </c>
      <c r="B76" s="1">
        <f t="shared" si="3"/>
        <v>7500</v>
      </c>
      <c r="C76" s="10" t="s">
        <v>66</v>
      </c>
      <c r="D76" s="1">
        <v>7500</v>
      </c>
    </row>
    <row r="77" spans="1:4">
      <c r="A77" s="1">
        <v>10</v>
      </c>
      <c r="B77" s="1">
        <f t="shared" si="3"/>
        <v>69000</v>
      </c>
      <c r="C77" s="10" t="s">
        <v>66</v>
      </c>
      <c r="D77" s="1">
        <v>69000</v>
      </c>
    </row>
    <row r="78" spans="1:4">
      <c r="A78" s="1">
        <v>11</v>
      </c>
      <c r="B78" s="1">
        <f t="shared" si="3"/>
        <v>70000</v>
      </c>
      <c r="C78" s="10" t="s">
        <v>66</v>
      </c>
      <c r="D78" s="1">
        <v>70000</v>
      </c>
    </row>
    <row r="79" spans="1:4">
      <c r="A79" s="1">
        <v>12</v>
      </c>
      <c r="B79" s="1">
        <f t="shared" si="3"/>
        <v>82000</v>
      </c>
      <c r="C79" s="10" t="s">
        <v>66</v>
      </c>
      <c r="D79" s="1">
        <v>82000</v>
      </c>
    </row>
    <row r="80" spans="1:4">
      <c r="A80" s="1">
        <v>13</v>
      </c>
      <c r="B80" s="1">
        <f t="shared" si="3"/>
        <v>10000</v>
      </c>
      <c r="C80" s="10" t="s">
        <v>66</v>
      </c>
      <c r="D80" s="1">
        <v>10000</v>
      </c>
    </row>
    <row r="81" spans="1:4">
      <c r="A81" s="1">
        <v>14</v>
      </c>
      <c r="B81" s="1">
        <f t="shared" si="3"/>
        <v>380000</v>
      </c>
      <c r="C81" s="10" t="s">
        <v>66</v>
      </c>
      <c r="D81" s="1">
        <v>380000</v>
      </c>
    </row>
    <row r="82" spans="1:4">
      <c r="A82" s="1">
        <v>15</v>
      </c>
      <c r="B82" s="1">
        <f t="shared" si="3"/>
        <v>62000</v>
      </c>
      <c r="C82" s="10" t="s">
        <v>66</v>
      </c>
      <c r="D82" s="1">
        <v>62000</v>
      </c>
    </row>
    <row r="84" spans="1:4">
      <c r="A84" s="6" t="s">
        <v>73</v>
      </c>
      <c r="B84" s="6"/>
    </row>
    <row r="85" spans="1:4">
      <c r="A85" s="6" t="s">
        <v>120</v>
      </c>
      <c r="B85" s="6">
        <f>SUMPRODUCT(D45:D59,E3:E17)+SUMPRODUCT(F3:F17,D25:D39)</f>
        <v>598947.46567414002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A9" sqref="A9"/>
    </sheetView>
  </sheetViews>
  <sheetFormatPr defaultRowHeight="14.5"/>
  <cols>
    <col min="1" max="1" width="66.08984375" bestFit="1" customWidth="1"/>
    <col min="2" max="2" width="11.81640625" bestFit="1" customWidth="1"/>
    <col min="7" max="7" width="10.36328125" customWidth="1"/>
    <col min="8" max="8" width="17.1796875" bestFit="1" customWidth="1"/>
    <col min="9" max="9" width="27" customWidth="1"/>
    <col min="10" max="10" width="9.6328125" bestFit="1" customWidth="1"/>
    <col min="11" max="11" width="22.54296875" bestFit="1" customWidth="1"/>
  </cols>
  <sheetData>
    <row r="2" spans="1:14">
      <c r="A2" s="22" t="s">
        <v>114</v>
      </c>
      <c r="B2" s="27"/>
      <c r="C2" s="27"/>
      <c r="D2" s="27"/>
      <c r="E2" s="27"/>
      <c r="F2" s="27"/>
    </row>
    <row r="3" spans="1:14">
      <c r="A3" s="22"/>
      <c r="B3" s="27"/>
      <c r="C3" s="27"/>
      <c r="D3" s="27"/>
      <c r="E3" s="27"/>
      <c r="F3" s="27"/>
    </row>
    <row r="4" spans="1:14">
      <c r="A4" s="2" t="s">
        <v>65</v>
      </c>
      <c r="B4" s="27"/>
      <c r="C4" s="27"/>
      <c r="D4" s="27"/>
      <c r="E4" s="27"/>
      <c r="F4" s="27"/>
      <c r="H4" s="3"/>
      <c r="I4" s="12"/>
      <c r="J4" s="13"/>
      <c r="K4" s="14"/>
      <c r="L4" s="14"/>
      <c r="M4" s="14"/>
      <c r="N4" s="14"/>
    </row>
    <row r="5" spans="1:14">
      <c r="A5" s="22" t="s">
        <v>84</v>
      </c>
      <c r="B5" s="32" t="s">
        <v>85</v>
      </c>
      <c r="C5" s="28"/>
      <c r="D5" s="28"/>
      <c r="E5" s="28"/>
      <c r="F5" s="28"/>
      <c r="H5" s="3"/>
      <c r="I5" s="3"/>
      <c r="J5" s="15"/>
      <c r="K5" s="15"/>
      <c r="L5" s="15"/>
      <c r="M5" s="15"/>
      <c r="N5" s="15"/>
    </row>
    <row r="6" spans="1:14">
      <c r="A6" s="27"/>
      <c r="B6" s="30" t="s">
        <v>86</v>
      </c>
      <c r="C6" s="30" t="s">
        <v>87</v>
      </c>
      <c r="D6" s="30" t="s">
        <v>88</v>
      </c>
      <c r="E6" s="30" t="s">
        <v>89</v>
      </c>
      <c r="F6" s="30" t="s">
        <v>90</v>
      </c>
      <c r="H6" s="3"/>
      <c r="I6" s="3"/>
      <c r="J6" s="3"/>
      <c r="K6" s="3"/>
      <c r="L6" s="3"/>
      <c r="M6" s="3"/>
      <c r="N6" s="3"/>
    </row>
    <row r="7" spans="1:14">
      <c r="A7" s="29" t="s">
        <v>91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H7" s="3"/>
      <c r="I7" s="3"/>
      <c r="J7" s="3"/>
      <c r="K7" s="3"/>
      <c r="L7" s="3"/>
      <c r="M7" s="3"/>
      <c r="N7" s="3"/>
    </row>
    <row r="8" spans="1:14">
      <c r="A8" s="29" t="s">
        <v>92</v>
      </c>
      <c r="B8" s="29">
        <v>2</v>
      </c>
      <c r="C8" s="29">
        <v>0</v>
      </c>
      <c r="D8" s="29">
        <v>0</v>
      </c>
      <c r="E8" s="29">
        <v>0</v>
      </c>
      <c r="F8" s="29">
        <v>0</v>
      </c>
      <c r="H8" s="3"/>
      <c r="I8" s="3"/>
      <c r="J8" s="3"/>
      <c r="K8" s="3"/>
      <c r="L8" s="3"/>
      <c r="M8" s="3"/>
      <c r="N8" s="3"/>
    </row>
    <row r="9" spans="1:14">
      <c r="A9" s="29" t="s">
        <v>93</v>
      </c>
      <c r="B9" s="29">
        <v>4</v>
      </c>
      <c r="C9" s="29">
        <v>2</v>
      </c>
      <c r="D9" s="29">
        <v>2</v>
      </c>
      <c r="E9" s="29">
        <v>2</v>
      </c>
      <c r="F9" s="29">
        <v>1</v>
      </c>
      <c r="H9" s="3"/>
      <c r="I9" s="3"/>
      <c r="J9" s="3"/>
      <c r="K9" s="3"/>
      <c r="L9" s="3"/>
      <c r="M9" s="3"/>
      <c r="N9" s="3"/>
    </row>
    <row r="10" spans="1:14">
      <c r="A10" s="29" t="s">
        <v>94</v>
      </c>
      <c r="B10" s="29">
        <v>0</v>
      </c>
      <c r="C10" s="29">
        <v>1</v>
      </c>
      <c r="D10" s="29">
        <v>0</v>
      </c>
      <c r="E10" s="29">
        <v>1</v>
      </c>
      <c r="F10" s="29">
        <v>0</v>
      </c>
      <c r="H10" s="3"/>
      <c r="I10" s="3"/>
      <c r="J10" s="3"/>
      <c r="K10" s="3"/>
      <c r="L10" s="3"/>
      <c r="M10" s="3"/>
      <c r="N10" s="3"/>
    </row>
    <row r="11" spans="1:14">
      <c r="A11" s="29" t="s">
        <v>95</v>
      </c>
      <c r="B11" s="29">
        <v>0.3</v>
      </c>
      <c r="C11" s="29">
        <v>1.7</v>
      </c>
      <c r="D11" s="29">
        <v>0</v>
      </c>
      <c r="E11" s="29">
        <v>1.4</v>
      </c>
      <c r="F11" s="29">
        <v>0</v>
      </c>
      <c r="H11" s="3"/>
      <c r="I11" s="3"/>
      <c r="J11" s="16"/>
      <c r="K11" s="16"/>
      <c r="L11" s="16"/>
      <c r="M11" s="16"/>
      <c r="N11" s="16"/>
    </row>
    <row r="12" spans="1:14">
      <c r="A12" s="29" t="s">
        <v>96</v>
      </c>
      <c r="B12" s="33">
        <v>60</v>
      </c>
      <c r="C12" s="33">
        <v>40</v>
      </c>
      <c r="D12" s="33">
        <v>30</v>
      </c>
      <c r="E12" s="33">
        <v>30</v>
      </c>
      <c r="F12" s="33">
        <v>15</v>
      </c>
      <c r="H12" s="3"/>
      <c r="I12" s="3"/>
      <c r="J12" s="16"/>
      <c r="K12" s="16"/>
      <c r="L12" s="16"/>
      <c r="M12" s="16"/>
      <c r="N12" s="16"/>
    </row>
    <row r="13" spans="1:14">
      <c r="A13" s="27"/>
      <c r="B13" s="34"/>
      <c r="C13" s="34"/>
      <c r="D13" s="34"/>
      <c r="E13" s="34"/>
      <c r="F13" s="34"/>
      <c r="H13" s="17"/>
      <c r="I13" s="18"/>
      <c r="J13" s="3"/>
      <c r="K13" s="3"/>
      <c r="L13" s="3"/>
      <c r="M13" s="3"/>
      <c r="N13" s="3"/>
    </row>
    <row r="14" spans="1:14">
      <c r="A14" s="2" t="s">
        <v>19</v>
      </c>
      <c r="B14" s="34"/>
      <c r="C14" s="34"/>
      <c r="D14" s="34"/>
      <c r="E14" s="34"/>
      <c r="F14" s="34"/>
      <c r="H14" s="17"/>
      <c r="I14" s="3"/>
      <c r="J14" s="3"/>
      <c r="K14" s="3"/>
      <c r="L14" s="3"/>
      <c r="M14" s="3"/>
      <c r="N14" s="3"/>
    </row>
    <row r="15" spans="1:14">
      <c r="A15" s="27"/>
      <c r="B15" s="34"/>
      <c r="C15" s="34"/>
      <c r="D15" s="27"/>
      <c r="E15" s="27"/>
      <c r="F15" s="27"/>
      <c r="H15" s="17"/>
      <c r="I15" s="17"/>
      <c r="J15" s="19"/>
      <c r="K15" s="3"/>
      <c r="L15" s="3"/>
      <c r="M15" s="3"/>
      <c r="N15" s="3"/>
    </row>
    <row r="16" spans="1:14">
      <c r="A16" s="27" t="s">
        <v>109</v>
      </c>
      <c r="B16" s="30" t="s">
        <v>86</v>
      </c>
      <c r="C16" s="30" t="s">
        <v>87</v>
      </c>
      <c r="D16" s="30" t="s">
        <v>88</v>
      </c>
      <c r="E16" s="30" t="s">
        <v>89</v>
      </c>
      <c r="F16" s="30" t="s">
        <v>90</v>
      </c>
      <c r="H16" s="17"/>
      <c r="I16" s="3"/>
      <c r="J16" s="3"/>
      <c r="K16" s="3"/>
      <c r="L16" s="3"/>
      <c r="M16" s="3"/>
      <c r="N16" s="3"/>
    </row>
    <row r="17" spans="1:14">
      <c r="A17" s="27"/>
      <c r="B17" s="35">
        <v>1800</v>
      </c>
      <c r="C17" s="35">
        <v>3500</v>
      </c>
      <c r="D17" s="35">
        <v>300</v>
      </c>
      <c r="E17" s="35">
        <v>0</v>
      </c>
      <c r="F17" s="35">
        <v>200</v>
      </c>
      <c r="H17" s="17"/>
      <c r="I17" s="3"/>
      <c r="J17" s="3"/>
      <c r="K17" s="3"/>
      <c r="L17" s="3"/>
      <c r="M17" s="3"/>
      <c r="N17" s="3"/>
    </row>
    <row r="18" spans="1:14">
      <c r="A18" s="27"/>
      <c r="B18" s="34"/>
      <c r="C18" s="34"/>
      <c r="D18" s="34"/>
      <c r="E18" s="34"/>
      <c r="F18" s="34"/>
      <c r="H18" s="3"/>
      <c r="I18" s="3"/>
      <c r="J18" s="3"/>
      <c r="K18" s="3"/>
      <c r="L18" s="3"/>
      <c r="M18" s="3"/>
      <c r="N18" s="3"/>
    </row>
    <row r="19" spans="1:14">
      <c r="A19" s="56" t="s">
        <v>110</v>
      </c>
      <c r="B19" s="57"/>
      <c r="C19" s="34"/>
      <c r="D19" s="34"/>
      <c r="E19" s="34"/>
      <c r="F19" s="34"/>
      <c r="H19" s="3"/>
      <c r="I19" s="3"/>
      <c r="J19" s="3"/>
      <c r="K19" s="3"/>
      <c r="L19" s="3"/>
      <c r="M19" s="3"/>
      <c r="N19" s="3"/>
    </row>
    <row r="20" spans="1:14">
      <c r="A20" s="58" t="s">
        <v>111</v>
      </c>
      <c r="B20" s="57">
        <f>SUMPRODUCT(B17:F17,B12:F12)</f>
        <v>260000</v>
      </c>
      <c r="C20" s="34"/>
      <c r="D20" s="34"/>
      <c r="E20" s="34"/>
      <c r="F20" s="34"/>
      <c r="H20" s="3"/>
      <c r="I20" s="3"/>
      <c r="J20" s="3"/>
      <c r="K20" s="18"/>
      <c r="L20" s="20"/>
      <c r="M20" s="3"/>
      <c r="N20" s="3"/>
    </row>
    <row r="21" spans="1:14">
      <c r="A21" s="27"/>
      <c r="B21" s="34"/>
      <c r="C21" s="34"/>
      <c r="D21" s="27"/>
      <c r="E21" s="27"/>
      <c r="F21" s="27"/>
      <c r="H21" s="3"/>
      <c r="I21" s="3"/>
      <c r="J21" s="3"/>
      <c r="K21" s="18"/>
      <c r="L21" s="20"/>
      <c r="M21" s="3"/>
      <c r="N21" s="3"/>
    </row>
    <row r="22" spans="1:14">
      <c r="A22" s="2" t="s">
        <v>20</v>
      </c>
      <c r="B22" s="27"/>
      <c r="C22" s="34"/>
      <c r="D22" s="27"/>
      <c r="E22" s="27"/>
      <c r="F22" s="27"/>
      <c r="H22" s="3"/>
      <c r="I22" s="3"/>
      <c r="J22" s="3"/>
      <c r="K22" s="18"/>
      <c r="L22" s="20"/>
      <c r="M22" s="3"/>
      <c r="N22" s="3"/>
    </row>
    <row r="23" spans="1:14">
      <c r="A23" s="22" t="s">
        <v>97</v>
      </c>
      <c r="B23" s="27"/>
      <c r="C23" s="27"/>
      <c r="D23" s="27"/>
      <c r="E23" s="27"/>
      <c r="F23" s="27"/>
      <c r="H23" s="3"/>
      <c r="I23" s="18"/>
      <c r="J23" s="3"/>
      <c r="K23" s="18"/>
      <c r="L23" s="20"/>
      <c r="M23" s="3"/>
      <c r="N23" s="3"/>
    </row>
    <row r="24" spans="1:14">
      <c r="A24" s="22"/>
      <c r="B24" s="27" t="s">
        <v>13</v>
      </c>
      <c r="C24" s="22"/>
      <c r="D24" s="31" t="s">
        <v>98</v>
      </c>
      <c r="E24" s="27"/>
      <c r="F24" s="27"/>
      <c r="H24" s="3"/>
      <c r="I24" s="18"/>
      <c r="J24" s="3"/>
      <c r="K24" s="18"/>
      <c r="L24" s="20"/>
      <c r="M24" s="3"/>
      <c r="N24" s="3"/>
    </row>
    <row r="25" spans="1:14">
      <c r="A25" s="49" t="s">
        <v>91</v>
      </c>
      <c r="B25" s="49">
        <f>SUMPRODUCT(B17:F17,B7:F7)</f>
        <v>5800</v>
      </c>
      <c r="C25" s="50" t="s">
        <v>67</v>
      </c>
      <c r="D25" s="51">
        <v>7000</v>
      </c>
      <c r="E25" s="27"/>
      <c r="F25" s="27"/>
      <c r="H25" s="3"/>
      <c r="I25" s="18"/>
      <c r="J25" s="3"/>
      <c r="K25" s="18"/>
      <c r="L25" s="20"/>
      <c r="M25" s="3"/>
      <c r="N25" s="3"/>
    </row>
    <row r="26" spans="1:14">
      <c r="A26" s="49" t="s">
        <v>92</v>
      </c>
      <c r="B26" s="49">
        <f>SUMPRODUCT(B17:F17,B8:F8)</f>
        <v>3600</v>
      </c>
      <c r="C26" s="50" t="s">
        <v>67</v>
      </c>
      <c r="D26" s="51">
        <v>4000</v>
      </c>
      <c r="E26" s="27"/>
      <c r="F26" s="27"/>
      <c r="H26" s="3"/>
      <c r="I26" s="3"/>
      <c r="J26" s="3"/>
      <c r="K26" s="3"/>
      <c r="L26" s="3"/>
      <c r="M26" s="3"/>
      <c r="N26" s="3"/>
    </row>
    <row r="27" spans="1:14">
      <c r="A27" s="49" t="s">
        <v>93</v>
      </c>
      <c r="B27" s="49">
        <f>SUMPRODUCT(B17:F17,B9:F9)</f>
        <v>15000</v>
      </c>
      <c r="C27" s="50" t="s">
        <v>67</v>
      </c>
      <c r="D27" s="51">
        <v>15000</v>
      </c>
      <c r="E27" s="27"/>
      <c r="F27" s="27"/>
      <c r="H27" s="3"/>
      <c r="I27" s="3"/>
      <c r="J27" s="3"/>
      <c r="K27" s="3"/>
      <c r="L27" s="3"/>
      <c r="M27" s="3"/>
      <c r="N27" s="3"/>
    </row>
    <row r="28" spans="1:14">
      <c r="A28" s="49" t="s">
        <v>112</v>
      </c>
      <c r="B28" s="49">
        <f>SUMPRODUCT(B17:F17,B10:F10)</f>
        <v>3500</v>
      </c>
      <c r="C28" s="50" t="s">
        <v>67</v>
      </c>
      <c r="D28" s="51">
        <v>3500</v>
      </c>
      <c r="E28" s="27"/>
      <c r="F28" s="27"/>
      <c r="H28" s="3"/>
      <c r="I28" s="3"/>
      <c r="J28" s="3"/>
      <c r="K28" s="3"/>
      <c r="L28" s="3"/>
      <c r="M28" s="3"/>
      <c r="N28" s="3"/>
    </row>
    <row r="29" spans="1:14">
      <c r="A29" s="49" t="s">
        <v>113</v>
      </c>
      <c r="B29" s="49">
        <f>SUMPRODUCT(B17:F17,B11:F11)</f>
        <v>6490</v>
      </c>
      <c r="C29" s="50" t="s">
        <v>67</v>
      </c>
      <c r="D29" s="51">
        <v>3500</v>
      </c>
      <c r="E29" s="27"/>
      <c r="F29" s="27"/>
      <c r="H29" s="3"/>
      <c r="I29" s="21"/>
      <c r="J29" s="3"/>
      <c r="K29" s="18"/>
      <c r="L29" s="20"/>
      <c r="M29" s="3"/>
      <c r="N29" s="3"/>
    </row>
    <row r="30" spans="1:14">
      <c r="A30" s="52" t="s">
        <v>108</v>
      </c>
      <c r="B30" s="49">
        <f>SUMPRODUCT(C17:F17,C9:F9)</f>
        <v>7800</v>
      </c>
      <c r="C30" s="50" t="s">
        <v>67</v>
      </c>
      <c r="D30" s="51">
        <v>15000</v>
      </c>
      <c r="E30" s="27"/>
      <c r="F30" s="27"/>
      <c r="H30" s="3"/>
      <c r="I30" s="21"/>
      <c r="J30" s="3"/>
      <c r="K30" s="18"/>
      <c r="L30" s="20"/>
      <c r="M30" s="20"/>
      <c r="N30" s="3"/>
    </row>
    <row r="31" spans="1:14">
      <c r="A31" s="27"/>
      <c r="B31" s="36"/>
      <c r="C31" s="37"/>
      <c r="D31" s="27"/>
      <c r="E31" s="27"/>
      <c r="F31" s="27"/>
      <c r="H31" s="3"/>
      <c r="I31" s="21"/>
      <c r="J31" s="3"/>
      <c r="K31" s="18"/>
      <c r="L31" s="20"/>
      <c r="M31" s="3"/>
      <c r="N31" s="3"/>
    </row>
    <row r="32" spans="1:14">
      <c r="A32" s="52" t="s">
        <v>99</v>
      </c>
      <c r="B32" s="53">
        <f>B17</f>
        <v>1800</v>
      </c>
      <c r="C32" s="50" t="s">
        <v>67</v>
      </c>
      <c r="D32" s="51">
        <v>1800</v>
      </c>
      <c r="E32" s="27"/>
      <c r="F32" s="27"/>
      <c r="H32" s="3"/>
      <c r="I32" s="21"/>
      <c r="J32" s="3"/>
      <c r="K32" s="18"/>
      <c r="L32" s="20"/>
      <c r="M32" s="20"/>
      <c r="N32" s="3"/>
    </row>
    <row r="33" spans="1:14">
      <c r="A33" s="52" t="s">
        <v>100</v>
      </c>
      <c r="B33" s="54">
        <f>C17</f>
        <v>3500</v>
      </c>
      <c r="C33" s="55" t="s">
        <v>66</v>
      </c>
      <c r="D33" s="51">
        <v>500</v>
      </c>
      <c r="E33" s="27"/>
      <c r="F33" s="27"/>
      <c r="H33" s="3"/>
      <c r="I33" s="21"/>
      <c r="J33" s="3"/>
      <c r="K33" s="18"/>
      <c r="L33" s="20"/>
      <c r="M33" s="20"/>
      <c r="N33" s="3"/>
    </row>
    <row r="34" spans="1:14">
      <c r="A34" s="52" t="s">
        <v>101</v>
      </c>
      <c r="B34" s="53">
        <f>D17</f>
        <v>300</v>
      </c>
      <c r="C34" s="50" t="s">
        <v>67</v>
      </c>
      <c r="D34" s="51">
        <v>300</v>
      </c>
      <c r="E34" s="27"/>
      <c r="F34" s="27"/>
      <c r="H34" s="3"/>
      <c r="I34" s="21"/>
      <c r="J34" s="3"/>
      <c r="K34" s="18"/>
      <c r="L34" s="20"/>
      <c r="M34" s="3"/>
      <c r="N34" s="3"/>
    </row>
    <row r="35" spans="1:14">
      <c r="A35" s="52" t="s">
        <v>102</v>
      </c>
      <c r="B35" s="54">
        <f>E17</f>
        <v>0</v>
      </c>
      <c r="C35" s="55" t="s">
        <v>66</v>
      </c>
      <c r="D35" s="51">
        <v>500</v>
      </c>
      <c r="E35" s="27"/>
      <c r="F35" s="27"/>
      <c r="H35" s="3"/>
      <c r="I35" s="3"/>
      <c r="J35" s="3"/>
      <c r="K35" s="18"/>
      <c r="L35" s="20"/>
      <c r="M35" s="3"/>
      <c r="N35" s="3"/>
    </row>
    <row r="36" spans="1:14">
      <c r="A36" s="52" t="s">
        <v>103</v>
      </c>
      <c r="B36" s="54">
        <f>F17</f>
        <v>200</v>
      </c>
      <c r="C36" s="55" t="s">
        <v>66</v>
      </c>
      <c r="D36" s="51">
        <v>400</v>
      </c>
      <c r="E36" s="27"/>
      <c r="F36" s="27"/>
    </row>
    <row r="37" spans="1:14">
      <c r="A37" s="52" t="s">
        <v>104</v>
      </c>
      <c r="B37" s="53">
        <f>SUM(B17:D17)</f>
        <v>5600</v>
      </c>
      <c r="C37" s="50" t="s">
        <v>67</v>
      </c>
      <c r="D37" s="51">
        <v>3800</v>
      </c>
      <c r="E37" s="27"/>
      <c r="F37" s="27"/>
      <c r="I37" s="11"/>
    </row>
    <row r="38" spans="1:14">
      <c r="A38" s="49" t="s">
        <v>105</v>
      </c>
      <c r="B38" s="53">
        <f>SUM(E17:F17)</f>
        <v>200</v>
      </c>
      <c r="C38" s="50" t="s">
        <v>67</v>
      </c>
      <c r="D38" s="51">
        <v>3200</v>
      </c>
      <c r="E38" s="27"/>
      <c r="F38" s="27"/>
    </row>
    <row r="39" spans="1:14">
      <c r="A39" s="27"/>
      <c r="B39" s="27"/>
      <c r="C39" s="27"/>
      <c r="D39" s="27"/>
      <c r="E39" s="27"/>
      <c r="F39" s="27"/>
    </row>
    <row r="40" spans="1:14">
      <c r="A40" s="27"/>
      <c r="B40" s="27"/>
      <c r="C40" s="27"/>
      <c r="D40" s="27"/>
      <c r="E40" s="27"/>
      <c r="F40" s="27"/>
    </row>
    <row r="41" spans="1:14">
      <c r="A41" s="27"/>
      <c r="B41" s="27"/>
      <c r="C41" s="27"/>
      <c r="D41" s="27"/>
      <c r="E41" s="27"/>
      <c r="F41" s="27"/>
    </row>
    <row r="42" spans="1:14">
      <c r="A42" s="27"/>
      <c r="B42" s="27"/>
      <c r="C42" s="27"/>
      <c r="D42" s="27"/>
      <c r="E42" s="27"/>
      <c r="F42" s="27"/>
    </row>
    <row r="43" spans="1:14">
      <c r="A43" s="27"/>
      <c r="B43" s="27"/>
      <c r="C43" s="27"/>
      <c r="D43" s="27"/>
      <c r="E43" s="27"/>
      <c r="F43" s="27"/>
    </row>
    <row r="44" spans="1:14">
      <c r="A44" s="27"/>
      <c r="B44" s="27"/>
      <c r="C44" s="27"/>
      <c r="D44" s="27"/>
      <c r="E44" s="27"/>
      <c r="F44" s="27"/>
    </row>
    <row r="45" spans="1:14">
      <c r="A45" s="27"/>
      <c r="B45" s="27"/>
      <c r="C45" s="27"/>
      <c r="D45" s="27"/>
      <c r="E45" s="27"/>
      <c r="F45" s="27"/>
    </row>
    <row r="46" spans="1:14">
      <c r="A46" s="27"/>
      <c r="B46" s="27"/>
      <c r="C46" s="27"/>
      <c r="D46" s="27"/>
      <c r="E46" s="27"/>
      <c r="F46" s="27"/>
    </row>
    <row r="47" spans="1:14">
      <c r="A47" s="27"/>
      <c r="B47" s="27"/>
      <c r="C47" s="27"/>
      <c r="D47" s="27"/>
      <c r="E47" s="27"/>
      <c r="F47" s="27"/>
    </row>
    <row r="48" spans="1:14">
      <c r="A48" s="27"/>
      <c r="B48" s="27"/>
      <c r="C48" s="27"/>
      <c r="D48" s="27"/>
      <c r="E48" s="27"/>
      <c r="F48" s="27"/>
    </row>
    <row r="49" spans="1:6">
      <c r="A49" s="27"/>
      <c r="B49" s="27"/>
      <c r="C49" s="27"/>
      <c r="D49" s="27"/>
      <c r="E49" s="27"/>
      <c r="F49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A9" sqref="A9"/>
    </sheetView>
  </sheetViews>
  <sheetFormatPr defaultRowHeight="14.5"/>
  <cols>
    <col min="1" max="1" width="68.26953125" bestFit="1" customWidth="1"/>
    <col min="2" max="2" width="11.81640625" bestFit="1" customWidth="1"/>
    <col min="7" max="7" width="11.54296875" customWidth="1"/>
    <col min="8" max="8" width="17.1796875" bestFit="1" customWidth="1"/>
    <col min="9" max="9" width="27" customWidth="1"/>
    <col min="10" max="10" width="9.6328125" bestFit="1" customWidth="1"/>
    <col min="11" max="11" width="22.54296875" bestFit="1" customWidth="1"/>
  </cols>
  <sheetData>
    <row r="2" spans="1:14">
      <c r="A2" s="22" t="s">
        <v>115</v>
      </c>
      <c r="B2" s="27"/>
      <c r="C2" s="27"/>
      <c r="D2" s="27"/>
      <c r="E2" s="27"/>
      <c r="F2" s="27"/>
    </row>
    <row r="3" spans="1:14">
      <c r="A3" s="11"/>
      <c r="B3" s="27"/>
      <c r="C3" s="27"/>
      <c r="D3" s="27"/>
      <c r="E3" s="27"/>
      <c r="F3" s="27"/>
    </row>
    <row r="4" spans="1:14">
      <c r="A4" s="2" t="s">
        <v>65</v>
      </c>
      <c r="B4" s="27"/>
      <c r="C4" s="27"/>
      <c r="D4" s="27"/>
      <c r="E4" s="27"/>
      <c r="F4" s="27"/>
      <c r="H4" s="3"/>
      <c r="I4" s="12"/>
      <c r="J4" s="13"/>
      <c r="K4" s="14"/>
      <c r="L4" s="14"/>
      <c r="M4" s="14"/>
      <c r="N4" s="14"/>
    </row>
    <row r="5" spans="1:14">
      <c r="A5" s="11" t="s">
        <v>84</v>
      </c>
      <c r="B5" s="38" t="s">
        <v>85</v>
      </c>
      <c r="C5" s="28"/>
      <c r="D5" s="28"/>
      <c r="E5" s="28"/>
      <c r="F5" s="28"/>
      <c r="H5" s="3"/>
      <c r="I5" s="3"/>
      <c r="J5" s="15"/>
      <c r="K5" s="15"/>
      <c r="L5" s="15"/>
      <c r="M5" s="15"/>
      <c r="N5" s="15"/>
    </row>
    <row r="6" spans="1:14">
      <c r="A6" s="27"/>
      <c r="B6" s="39" t="s">
        <v>86</v>
      </c>
      <c r="C6" s="39" t="s">
        <v>87</v>
      </c>
      <c r="D6" s="39" t="s">
        <v>88</v>
      </c>
      <c r="E6" s="39" t="s">
        <v>89</v>
      </c>
      <c r="F6" s="39" t="s">
        <v>90</v>
      </c>
      <c r="H6" s="3"/>
      <c r="I6" s="3"/>
      <c r="J6" s="3"/>
      <c r="K6" s="3"/>
      <c r="L6" s="3"/>
      <c r="M6" s="3"/>
      <c r="N6" s="3"/>
    </row>
    <row r="7" spans="1:14">
      <c r="A7" s="29" t="s">
        <v>91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H7" s="3"/>
      <c r="I7" s="3"/>
      <c r="J7" s="3"/>
      <c r="K7" s="3"/>
      <c r="L7" s="3"/>
      <c r="M7" s="3"/>
      <c r="N7" s="3"/>
    </row>
    <row r="8" spans="1:14">
      <c r="A8" s="29" t="s">
        <v>92</v>
      </c>
      <c r="B8" s="29">
        <v>2</v>
      </c>
      <c r="C8" s="29">
        <v>0</v>
      </c>
      <c r="D8" s="29">
        <v>0</v>
      </c>
      <c r="E8" s="29">
        <v>0</v>
      </c>
      <c r="F8" s="29">
        <v>0</v>
      </c>
      <c r="H8" s="3"/>
      <c r="I8" s="3"/>
      <c r="J8" s="3"/>
      <c r="K8" s="3"/>
      <c r="L8" s="3"/>
      <c r="M8" s="3"/>
      <c r="N8" s="3"/>
    </row>
    <row r="9" spans="1:14">
      <c r="A9" s="29" t="s">
        <v>93</v>
      </c>
      <c r="B9" s="29">
        <v>4</v>
      </c>
      <c r="C9" s="29">
        <v>2</v>
      </c>
      <c r="D9" s="29">
        <v>2</v>
      </c>
      <c r="E9" s="29">
        <v>2</v>
      </c>
      <c r="F9" s="29">
        <v>1</v>
      </c>
      <c r="H9" s="3"/>
      <c r="I9" s="3"/>
      <c r="J9" s="3"/>
      <c r="K9" s="3"/>
      <c r="L9" s="3"/>
      <c r="M9" s="3"/>
      <c r="N9" s="3"/>
    </row>
    <row r="10" spans="1:14">
      <c r="A10" s="29" t="s">
        <v>94</v>
      </c>
      <c r="B10" s="29">
        <v>0</v>
      </c>
      <c r="C10" s="29">
        <v>1</v>
      </c>
      <c r="D10" s="29">
        <v>0</v>
      </c>
      <c r="E10" s="29">
        <v>1</v>
      </c>
      <c r="F10" s="29">
        <v>0</v>
      </c>
      <c r="H10" s="3"/>
      <c r="I10" s="3"/>
      <c r="J10" s="3"/>
      <c r="K10" s="3"/>
      <c r="L10" s="3"/>
      <c r="M10" s="3"/>
      <c r="N10" s="3"/>
    </row>
    <row r="11" spans="1:14">
      <c r="A11" s="29" t="s">
        <v>95</v>
      </c>
      <c r="B11" s="29">
        <v>0.3</v>
      </c>
      <c r="C11" s="29">
        <v>1.7</v>
      </c>
      <c r="D11" s="29">
        <v>0</v>
      </c>
      <c r="E11" s="29">
        <v>1.4</v>
      </c>
      <c r="F11" s="29">
        <v>0</v>
      </c>
      <c r="H11" s="3"/>
      <c r="I11" s="3"/>
      <c r="J11" s="16"/>
      <c r="K11" s="16"/>
      <c r="L11" s="16"/>
      <c r="M11" s="16"/>
      <c r="N11" s="16"/>
    </row>
    <row r="12" spans="1:14">
      <c r="A12" s="29" t="s">
        <v>96</v>
      </c>
      <c r="B12" s="33">
        <v>60</v>
      </c>
      <c r="C12" s="33">
        <v>40</v>
      </c>
      <c r="D12" s="33">
        <v>30</v>
      </c>
      <c r="E12" s="33">
        <v>30</v>
      </c>
      <c r="F12" s="33">
        <v>15</v>
      </c>
      <c r="H12" s="3"/>
      <c r="I12" s="3"/>
      <c r="J12" s="16"/>
      <c r="K12" s="16"/>
      <c r="L12" s="16"/>
      <c r="M12" s="16"/>
      <c r="N12" s="16"/>
    </row>
    <row r="13" spans="1:14">
      <c r="A13" s="27"/>
      <c r="B13" s="34"/>
      <c r="C13" s="34"/>
      <c r="D13" s="34"/>
      <c r="E13" s="34"/>
      <c r="F13" s="34"/>
      <c r="H13" s="17"/>
      <c r="I13" s="18"/>
      <c r="J13" s="3"/>
      <c r="K13" s="3"/>
      <c r="L13" s="3"/>
      <c r="M13" s="3"/>
      <c r="N13" s="3"/>
    </row>
    <row r="14" spans="1:14">
      <c r="A14" s="2" t="s">
        <v>19</v>
      </c>
      <c r="B14" s="34"/>
      <c r="C14" s="34"/>
      <c r="D14" s="34"/>
      <c r="E14" s="34"/>
      <c r="F14" s="34"/>
      <c r="H14" s="17"/>
      <c r="I14" s="3"/>
      <c r="J14" s="3"/>
      <c r="K14" s="3"/>
      <c r="L14" s="3"/>
      <c r="M14" s="3"/>
      <c r="N14" s="3"/>
    </row>
    <row r="15" spans="1:14">
      <c r="A15" s="27"/>
      <c r="B15" s="34"/>
      <c r="C15" s="34"/>
      <c r="D15" s="27"/>
      <c r="E15" s="27"/>
      <c r="F15" s="27"/>
      <c r="H15" s="17"/>
      <c r="I15" s="17"/>
      <c r="J15" s="19"/>
      <c r="K15" s="3"/>
      <c r="L15" s="3"/>
      <c r="M15" s="3"/>
      <c r="N15" s="3"/>
    </row>
    <row r="16" spans="1:14">
      <c r="A16" s="27" t="s">
        <v>109</v>
      </c>
      <c r="B16" s="39" t="s">
        <v>86</v>
      </c>
      <c r="C16" s="39" t="s">
        <v>87</v>
      </c>
      <c r="D16" s="39" t="s">
        <v>88</v>
      </c>
      <c r="E16" s="39" t="s">
        <v>89</v>
      </c>
      <c r="F16" s="39" t="s">
        <v>90</v>
      </c>
      <c r="H16" s="17"/>
      <c r="I16" s="3"/>
      <c r="J16" s="3"/>
      <c r="K16" s="3"/>
      <c r="L16" s="3"/>
      <c r="M16" s="3"/>
      <c r="N16" s="3"/>
    </row>
    <row r="17" spans="1:14">
      <c r="A17" s="27"/>
      <c r="B17" s="35">
        <v>1800</v>
      </c>
      <c r="C17" s="35">
        <v>1329</v>
      </c>
      <c r="D17" s="35">
        <v>300</v>
      </c>
      <c r="E17" s="35">
        <v>500</v>
      </c>
      <c r="F17" s="35">
        <v>2700</v>
      </c>
      <c r="H17" s="17"/>
      <c r="I17" s="3"/>
      <c r="J17" s="3"/>
      <c r="K17" s="3"/>
      <c r="L17" s="3"/>
      <c r="M17" s="3"/>
      <c r="N17" s="3"/>
    </row>
    <row r="18" spans="1:14">
      <c r="A18" s="27"/>
      <c r="B18" s="34"/>
      <c r="C18" s="34"/>
      <c r="D18" s="34"/>
      <c r="E18" s="34"/>
      <c r="F18" s="34"/>
      <c r="H18" s="3"/>
      <c r="I18" s="3"/>
      <c r="J18" s="3"/>
      <c r="K18" s="3"/>
      <c r="L18" s="3"/>
      <c r="M18" s="3"/>
      <c r="N18" s="3"/>
    </row>
    <row r="19" spans="1:14">
      <c r="A19" s="56" t="s">
        <v>110</v>
      </c>
      <c r="B19" s="57"/>
      <c r="C19" s="34"/>
      <c r="D19" s="34"/>
      <c r="E19" s="34"/>
      <c r="F19" s="34"/>
      <c r="H19" s="3"/>
      <c r="I19" s="3"/>
      <c r="J19" s="3"/>
      <c r="K19" s="3"/>
      <c r="L19" s="3"/>
      <c r="M19" s="3"/>
      <c r="N19" s="3"/>
    </row>
    <row r="20" spans="1:14">
      <c r="A20" s="58" t="s">
        <v>111</v>
      </c>
      <c r="B20" s="57">
        <f>SUMPRODUCT(B17:F17,B12:F12)</f>
        <v>225660</v>
      </c>
      <c r="C20" s="34"/>
      <c r="D20" s="34"/>
      <c r="E20" s="34"/>
      <c r="F20" s="34"/>
      <c r="H20" s="3"/>
      <c r="I20" s="3"/>
      <c r="J20" s="3"/>
      <c r="K20" s="18"/>
      <c r="L20" s="20"/>
      <c r="M20" s="3"/>
      <c r="N20" s="3"/>
    </row>
    <row r="21" spans="1:14">
      <c r="A21" s="27"/>
      <c r="B21" s="34"/>
      <c r="C21" s="34"/>
      <c r="D21" s="27"/>
      <c r="E21" s="27"/>
      <c r="F21" s="27"/>
      <c r="H21" s="3"/>
      <c r="I21" s="3"/>
      <c r="J21" s="3"/>
      <c r="K21" s="18"/>
      <c r="L21" s="20"/>
      <c r="M21" s="3"/>
      <c r="N21" s="3"/>
    </row>
    <row r="22" spans="1:14">
      <c r="A22" s="2" t="s">
        <v>20</v>
      </c>
      <c r="B22" s="27"/>
      <c r="C22" s="34"/>
      <c r="D22" s="27"/>
      <c r="E22" s="27"/>
      <c r="F22" s="27"/>
      <c r="H22" s="3"/>
      <c r="I22" s="3"/>
      <c r="J22" s="3"/>
      <c r="K22" s="18"/>
      <c r="L22" s="20"/>
      <c r="M22" s="3"/>
      <c r="N22" s="3"/>
    </row>
    <row r="23" spans="1:14">
      <c r="A23" s="11" t="s">
        <v>97</v>
      </c>
      <c r="B23" s="27"/>
      <c r="C23" s="27"/>
      <c r="D23" s="27"/>
      <c r="E23" s="27"/>
      <c r="F23" s="27"/>
      <c r="H23" s="3"/>
      <c r="I23" s="18"/>
      <c r="J23" s="3"/>
      <c r="K23" s="18"/>
      <c r="L23" s="20"/>
      <c r="M23" s="3"/>
      <c r="N23" s="3"/>
    </row>
    <row r="24" spans="1:14">
      <c r="A24" s="11"/>
      <c r="B24" s="27" t="s">
        <v>13</v>
      </c>
      <c r="C24" s="11"/>
      <c r="D24" s="5" t="s">
        <v>98</v>
      </c>
      <c r="E24" s="27"/>
      <c r="F24" s="27"/>
      <c r="H24" s="3"/>
      <c r="I24" s="18"/>
      <c r="J24" s="3"/>
      <c r="K24" s="18"/>
      <c r="L24" s="20"/>
      <c r="M24" s="3"/>
      <c r="N24" s="3"/>
    </row>
    <row r="25" spans="1:14">
      <c r="A25" s="49" t="s">
        <v>91</v>
      </c>
      <c r="B25" s="49">
        <f>SUMPRODUCT(B17:F17,B7:F7)</f>
        <v>6629</v>
      </c>
      <c r="C25" s="50" t="s">
        <v>67</v>
      </c>
      <c r="D25" s="51">
        <v>7000</v>
      </c>
      <c r="E25" s="27"/>
      <c r="F25" s="27"/>
      <c r="H25" s="3"/>
      <c r="I25" s="18"/>
      <c r="J25" s="3"/>
      <c r="K25" s="18"/>
      <c r="L25" s="20"/>
      <c r="M25" s="3"/>
      <c r="N25" s="3"/>
    </row>
    <row r="26" spans="1:14">
      <c r="A26" s="49" t="s">
        <v>92</v>
      </c>
      <c r="B26" s="49">
        <f>SUMPRODUCT(B17:F17,B8:F8)</f>
        <v>3600</v>
      </c>
      <c r="C26" s="50" t="s">
        <v>67</v>
      </c>
      <c r="D26" s="51">
        <v>4000</v>
      </c>
      <c r="E26" s="27"/>
      <c r="F26" s="27"/>
      <c r="H26" s="3"/>
      <c r="I26" s="3"/>
      <c r="J26" s="3"/>
      <c r="K26" s="3"/>
      <c r="L26" s="3"/>
      <c r="M26" s="3"/>
      <c r="N26" s="3"/>
    </row>
    <row r="27" spans="1:14">
      <c r="A27" s="49" t="s">
        <v>93</v>
      </c>
      <c r="B27" s="49">
        <f>SUMPRODUCT(B17:F17,B9:F9)</f>
        <v>14158</v>
      </c>
      <c r="C27" s="50" t="s">
        <v>67</v>
      </c>
      <c r="D27" s="51">
        <v>15000</v>
      </c>
      <c r="E27" s="27"/>
      <c r="F27" s="27"/>
      <c r="H27" s="3"/>
      <c r="I27" s="3"/>
      <c r="J27" s="3"/>
      <c r="K27" s="3"/>
      <c r="L27" s="3"/>
      <c r="M27" s="3"/>
      <c r="N27" s="3"/>
    </row>
    <row r="28" spans="1:14">
      <c r="A28" s="49" t="s">
        <v>112</v>
      </c>
      <c r="B28" s="49">
        <f>SUMPRODUCT(B17:F17,B10:F10)</f>
        <v>1829</v>
      </c>
      <c r="C28" s="50" t="s">
        <v>67</v>
      </c>
      <c r="D28" s="51">
        <v>3500</v>
      </c>
      <c r="E28" s="27"/>
      <c r="F28" s="27"/>
      <c r="H28" s="3"/>
      <c r="I28" s="3"/>
      <c r="J28" s="3"/>
      <c r="K28" s="3"/>
      <c r="L28" s="3"/>
      <c r="M28" s="3"/>
      <c r="N28" s="3"/>
    </row>
    <row r="29" spans="1:14">
      <c r="A29" s="49" t="s">
        <v>113</v>
      </c>
      <c r="B29" s="49">
        <f>SUMPRODUCT(B17:F17,B11:F11)</f>
        <v>3499.2999999999997</v>
      </c>
      <c r="C29" s="50" t="s">
        <v>67</v>
      </c>
      <c r="D29" s="51">
        <v>3500</v>
      </c>
      <c r="E29" s="27"/>
      <c r="F29" s="27"/>
      <c r="H29" s="3"/>
      <c r="I29" s="21"/>
      <c r="J29" s="3"/>
      <c r="K29" s="18"/>
      <c r="L29" s="20"/>
      <c r="M29" s="3"/>
      <c r="N29" s="3"/>
    </row>
    <row r="30" spans="1:14">
      <c r="A30" s="59" t="s">
        <v>108</v>
      </c>
      <c r="B30" s="49">
        <f>SUMPRODUCT(C17:F17,C9:F9)</f>
        <v>6958</v>
      </c>
      <c r="C30" s="50" t="s">
        <v>67</v>
      </c>
      <c r="D30" s="51">
        <v>15000</v>
      </c>
      <c r="E30" s="27"/>
      <c r="F30" s="27"/>
      <c r="H30" s="3"/>
      <c r="I30" s="21"/>
      <c r="J30" s="3"/>
      <c r="K30" s="18"/>
      <c r="L30" s="20"/>
      <c r="M30" s="20"/>
      <c r="N30" s="3"/>
    </row>
    <row r="31" spans="1:14">
      <c r="A31" s="27"/>
      <c r="B31" s="40"/>
      <c r="C31" s="41"/>
      <c r="D31" s="27"/>
      <c r="E31" s="27"/>
      <c r="F31" s="27"/>
      <c r="H31" s="3"/>
      <c r="I31" s="21"/>
      <c r="J31" s="3"/>
      <c r="K31" s="18"/>
      <c r="L31" s="20"/>
      <c r="M31" s="3"/>
      <c r="N31" s="3"/>
    </row>
    <row r="32" spans="1:14">
      <c r="A32" s="60" t="s">
        <v>99</v>
      </c>
      <c r="B32" s="53">
        <f>B17</f>
        <v>1800</v>
      </c>
      <c r="C32" s="50" t="s">
        <v>67</v>
      </c>
      <c r="D32" s="51">
        <v>1800</v>
      </c>
      <c r="E32" s="27"/>
      <c r="F32" s="27"/>
      <c r="H32" s="3"/>
      <c r="I32" s="21"/>
      <c r="J32" s="3"/>
      <c r="K32" s="18"/>
      <c r="L32" s="20"/>
      <c r="M32" s="20"/>
      <c r="N32" s="3"/>
    </row>
    <row r="33" spans="1:14">
      <c r="A33" s="60" t="s">
        <v>100</v>
      </c>
      <c r="B33" s="54">
        <f>C17</f>
        <v>1329</v>
      </c>
      <c r="C33" s="55" t="s">
        <v>66</v>
      </c>
      <c r="D33" s="51">
        <v>500</v>
      </c>
      <c r="E33" s="27"/>
      <c r="F33" s="27"/>
      <c r="H33" s="3"/>
      <c r="I33" s="21"/>
      <c r="J33" s="3"/>
      <c r="K33" s="18"/>
      <c r="L33" s="20"/>
      <c r="M33" s="20"/>
      <c r="N33" s="3"/>
    </row>
    <row r="34" spans="1:14">
      <c r="A34" s="60" t="s">
        <v>101</v>
      </c>
      <c r="B34" s="53">
        <f>D17</f>
        <v>300</v>
      </c>
      <c r="C34" s="50" t="s">
        <v>67</v>
      </c>
      <c r="D34" s="51">
        <v>300</v>
      </c>
      <c r="E34" s="27"/>
      <c r="F34" s="27"/>
      <c r="H34" s="3"/>
      <c r="I34" s="21"/>
      <c r="J34" s="3"/>
      <c r="K34" s="18"/>
      <c r="L34" s="20"/>
      <c r="M34" s="3"/>
      <c r="N34" s="3"/>
    </row>
    <row r="35" spans="1:14">
      <c r="A35" s="60" t="s">
        <v>102</v>
      </c>
      <c r="B35" s="54">
        <f>E17</f>
        <v>500</v>
      </c>
      <c r="C35" s="55" t="s">
        <v>66</v>
      </c>
      <c r="D35" s="51">
        <v>500</v>
      </c>
      <c r="E35" s="27"/>
      <c r="F35" s="27"/>
      <c r="H35" s="3"/>
      <c r="I35" s="3"/>
      <c r="J35" s="3"/>
      <c r="K35" s="18"/>
      <c r="L35" s="20"/>
      <c r="M35" s="3"/>
      <c r="N35" s="3"/>
    </row>
    <row r="36" spans="1:14">
      <c r="A36" s="60" t="s">
        <v>103</v>
      </c>
      <c r="B36" s="54">
        <f>F17</f>
        <v>2700</v>
      </c>
      <c r="C36" s="55" t="s">
        <v>66</v>
      </c>
      <c r="D36" s="51">
        <v>400</v>
      </c>
      <c r="E36" s="27"/>
      <c r="F36" s="27"/>
    </row>
    <row r="37" spans="1:14">
      <c r="A37" s="60" t="s">
        <v>104</v>
      </c>
      <c r="B37" s="53">
        <f>SUM(B17:D17)</f>
        <v>3429</v>
      </c>
      <c r="C37" s="50" t="s">
        <v>67</v>
      </c>
      <c r="D37" s="51">
        <v>3800</v>
      </c>
      <c r="E37" s="27"/>
      <c r="F37" s="27"/>
      <c r="I37" s="11"/>
    </row>
    <row r="38" spans="1:14">
      <c r="A38" s="49" t="s">
        <v>105</v>
      </c>
      <c r="B38" s="53">
        <f>SUM(E17:F17)</f>
        <v>3200</v>
      </c>
      <c r="C38" s="50" t="s">
        <v>67</v>
      </c>
      <c r="D38" s="51">
        <v>3200</v>
      </c>
      <c r="E38" s="27"/>
      <c r="F38" s="27"/>
    </row>
    <row r="39" spans="1:14">
      <c r="A39" s="27"/>
      <c r="B39" s="27"/>
      <c r="C39" s="27"/>
      <c r="D39" s="27"/>
      <c r="E39" s="27"/>
      <c r="F39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topLeftCell="A7" workbookViewId="0">
      <selection activeCell="A14" sqref="A14"/>
    </sheetView>
  </sheetViews>
  <sheetFormatPr defaultRowHeight="14.5"/>
  <cols>
    <col min="1" max="1" width="66.08984375" bestFit="1" customWidth="1"/>
    <col min="2" max="2" width="11.81640625" bestFit="1" customWidth="1"/>
    <col min="7" max="7" width="10.54296875" customWidth="1"/>
    <col min="8" max="8" width="17.1796875" bestFit="1" customWidth="1"/>
    <col min="9" max="9" width="27" customWidth="1"/>
    <col min="10" max="10" width="9.6328125" bestFit="1" customWidth="1"/>
    <col min="11" max="11" width="22.54296875" bestFit="1" customWidth="1"/>
  </cols>
  <sheetData>
    <row r="2" spans="1:14">
      <c r="A2" s="22" t="s">
        <v>116</v>
      </c>
      <c r="B2" s="27"/>
      <c r="C2" s="27"/>
      <c r="D2" s="27"/>
      <c r="E2" s="27"/>
      <c r="F2" s="27"/>
    </row>
    <row r="3" spans="1:14">
      <c r="A3" s="11"/>
      <c r="B3" s="27"/>
      <c r="C3" s="27"/>
      <c r="D3" s="27"/>
      <c r="E3" s="27"/>
      <c r="F3" s="27"/>
    </row>
    <row r="4" spans="1:14">
      <c r="A4" s="2" t="s">
        <v>65</v>
      </c>
      <c r="B4" s="27"/>
      <c r="C4" s="27"/>
      <c r="D4" s="27"/>
      <c r="E4" s="27"/>
      <c r="F4" s="27"/>
      <c r="H4" s="3"/>
      <c r="I4" s="12"/>
      <c r="J4" s="13"/>
      <c r="K4" s="14"/>
      <c r="L4" s="14"/>
      <c r="M4" s="14"/>
      <c r="N4" s="14"/>
    </row>
    <row r="5" spans="1:14">
      <c r="A5" s="11" t="s">
        <v>84</v>
      </c>
      <c r="B5" s="38" t="s">
        <v>85</v>
      </c>
      <c r="C5" s="28"/>
      <c r="D5" s="28"/>
      <c r="E5" s="28"/>
      <c r="F5" s="28"/>
      <c r="H5" s="3"/>
      <c r="I5" s="3"/>
      <c r="J5" s="15"/>
      <c r="K5" s="15"/>
      <c r="L5" s="15"/>
      <c r="M5" s="15"/>
      <c r="N5" s="15"/>
    </row>
    <row r="6" spans="1:14">
      <c r="A6" s="27"/>
      <c r="B6" s="39" t="s">
        <v>86</v>
      </c>
      <c r="C6" s="39" t="s">
        <v>87</v>
      </c>
      <c r="D6" s="39" t="s">
        <v>88</v>
      </c>
      <c r="E6" s="39" t="s">
        <v>89</v>
      </c>
      <c r="F6" s="39" t="s">
        <v>90</v>
      </c>
      <c r="H6" s="3"/>
      <c r="I6" s="3"/>
      <c r="J6" s="3"/>
      <c r="K6" s="3"/>
      <c r="L6" s="3"/>
      <c r="M6" s="3"/>
      <c r="N6" s="3"/>
    </row>
    <row r="7" spans="1:14">
      <c r="A7" s="29" t="s">
        <v>91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H7" s="3"/>
      <c r="I7" s="3"/>
      <c r="J7" s="3"/>
      <c r="K7" s="3"/>
      <c r="L7" s="3"/>
      <c r="M7" s="3"/>
      <c r="N7" s="3"/>
    </row>
    <row r="8" spans="1:14">
      <c r="A8" s="29" t="s">
        <v>92</v>
      </c>
      <c r="B8" s="29">
        <v>2</v>
      </c>
      <c r="C8" s="29">
        <v>0</v>
      </c>
      <c r="D8" s="29">
        <v>0</v>
      </c>
      <c r="E8" s="29">
        <v>0</v>
      </c>
      <c r="F8" s="29">
        <v>0</v>
      </c>
      <c r="H8" s="3"/>
      <c r="I8" s="3"/>
      <c r="J8" s="3"/>
      <c r="K8" s="3"/>
      <c r="L8" s="3"/>
      <c r="M8" s="3"/>
      <c r="N8" s="3"/>
    </row>
    <row r="9" spans="1:14">
      <c r="A9" s="29" t="s">
        <v>93</v>
      </c>
      <c r="B9" s="29">
        <v>4</v>
      </c>
      <c r="C9" s="29">
        <v>2</v>
      </c>
      <c r="D9" s="29">
        <v>2</v>
      </c>
      <c r="E9" s="29">
        <v>2</v>
      </c>
      <c r="F9" s="29">
        <v>1</v>
      </c>
      <c r="H9" s="3"/>
      <c r="I9" s="3"/>
      <c r="J9" s="3"/>
      <c r="K9" s="3"/>
      <c r="L9" s="3"/>
      <c r="M9" s="3"/>
      <c r="N9" s="3"/>
    </row>
    <row r="10" spans="1:14">
      <c r="A10" s="29" t="s">
        <v>94</v>
      </c>
      <c r="B10" s="29">
        <v>0</v>
      </c>
      <c r="C10" s="29">
        <v>1</v>
      </c>
      <c r="D10" s="29">
        <v>0</v>
      </c>
      <c r="E10" s="29">
        <v>1</v>
      </c>
      <c r="F10" s="29">
        <v>0</v>
      </c>
      <c r="H10" s="3"/>
      <c r="I10" s="3"/>
      <c r="J10" s="3"/>
      <c r="K10" s="3"/>
      <c r="L10" s="3"/>
      <c r="M10" s="3"/>
      <c r="N10" s="3"/>
    </row>
    <row r="11" spans="1:14">
      <c r="A11" s="29" t="s">
        <v>95</v>
      </c>
      <c r="B11" s="29">
        <v>0.3</v>
      </c>
      <c r="C11" s="29">
        <v>1.7</v>
      </c>
      <c r="D11" s="29">
        <v>0</v>
      </c>
      <c r="E11" s="29">
        <v>1.4</v>
      </c>
      <c r="F11" s="29">
        <v>0</v>
      </c>
      <c r="H11" s="3"/>
      <c r="I11" s="3"/>
      <c r="J11" s="16"/>
      <c r="K11" s="16"/>
      <c r="L11" s="16"/>
      <c r="M11" s="16"/>
      <c r="N11" s="16"/>
    </row>
    <row r="12" spans="1:14">
      <c r="A12" s="29" t="s">
        <v>96</v>
      </c>
      <c r="B12" s="33">
        <v>60</v>
      </c>
      <c r="C12" s="33">
        <v>40</v>
      </c>
      <c r="D12" s="33">
        <v>30</v>
      </c>
      <c r="E12" s="33">
        <v>30</v>
      </c>
      <c r="F12" s="33">
        <v>15</v>
      </c>
      <c r="H12" s="3"/>
      <c r="I12" s="3"/>
      <c r="J12" s="16"/>
      <c r="K12" s="16"/>
      <c r="L12" s="16"/>
      <c r="M12" s="16"/>
      <c r="N12" s="16"/>
    </row>
    <row r="13" spans="1:14">
      <c r="A13" s="27"/>
      <c r="B13" s="34"/>
      <c r="C13" s="34"/>
      <c r="D13" s="34"/>
      <c r="E13" s="34"/>
      <c r="F13" s="34"/>
      <c r="H13" s="17"/>
      <c r="I13" s="18"/>
      <c r="J13" s="3"/>
      <c r="K13" s="3"/>
      <c r="L13" s="3"/>
      <c r="M13" s="3"/>
      <c r="N13" s="3"/>
    </row>
    <row r="14" spans="1:14">
      <c r="A14" s="2" t="s">
        <v>19</v>
      </c>
      <c r="B14" s="34"/>
      <c r="C14" s="34"/>
      <c r="D14" s="34"/>
      <c r="E14" s="34"/>
      <c r="F14" s="34"/>
      <c r="H14" s="17"/>
      <c r="I14" s="3"/>
      <c r="J14" s="3"/>
      <c r="K14" s="3"/>
      <c r="L14" s="3"/>
      <c r="M14" s="3"/>
      <c r="N14" s="3"/>
    </row>
    <row r="15" spans="1:14">
      <c r="A15" s="27"/>
      <c r="B15" s="34"/>
      <c r="C15" s="34"/>
      <c r="D15" s="27"/>
      <c r="E15" s="27"/>
      <c r="F15" s="27"/>
      <c r="H15" s="17"/>
      <c r="I15" s="17"/>
      <c r="J15" s="19"/>
      <c r="K15" s="3"/>
      <c r="L15" s="3"/>
      <c r="M15" s="3"/>
      <c r="N15" s="3"/>
    </row>
    <row r="16" spans="1:14">
      <c r="A16" s="27" t="s">
        <v>109</v>
      </c>
      <c r="B16" s="39" t="s">
        <v>86</v>
      </c>
      <c r="C16" s="39" t="s">
        <v>87</v>
      </c>
      <c r="D16" s="39" t="s">
        <v>88</v>
      </c>
      <c r="E16" s="39" t="s">
        <v>89</v>
      </c>
      <c r="F16" s="39" t="s">
        <v>90</v>
      </c>
      <c r="H16" s="17"/>
      <c r="I16" s="3"/>
      <c r="J16" s="3"/>
      <c r="K16" s="3"/>
      <c r="L16" s="3"/>
      <c r="M16" s="3"/>
      <c r="N16" s="3"/>
    </row>
    <row r="17" spans="1:14">
      <c r="A17" s="27"/>
      <c r="B17" s="35">
        <v>1500</v>
      </c>
      <c r="C17" s="35">
        <v>2300</v>
      </c>
      <c r="D17" s="35">
        <v>0</v>
      </c>
      <c r="E17" s="35">
        <v>1200</v>
      </c>
      <c r="F17" s="35">
        <v>2000</v>
      </c>
      <c r="H17" s="17"/>
      <c r="I17" s="3"/>
      <c r="J17" s="3"/>
      <c r="K17" s="3"/>
      <c r="L17" s="3"/>
      <c r="M17" s="3"/>
      <c r="N17" s="3"/>
    </row>
    <row r="18" spans="1:14">
      <c r="A18" s="27"/>
      <c r="B18" s="34"/>
      <c r="C18" s="34"/>
      <c r="D18" s="34"/>
      <c r="E18" s="34"/>
      <c r="F18" s="34"/>
      <c r="H18" s="3"/>
      <c r="I18" s="3"/>
      <c r="J18" s="3"/>
      <c r="K18" s="3"/>
      <c r="L18" s="3"/>
      <c r="M18" s="3"/>
      <c r="N18" s="3"/>
    </row>
    <row r="19" spans="1:14">
      <c r="A19" s="56" t="s">
        <v>110</v>
      </c>
      <c r="B19" s="57"/>
      <c r="C19" s="34"/>
      <c r="D19" s="34"/>
      <c r="E19" s="34"/>
      <c r="F19" s="34"/>
      <c r="H19" s="3"/>
      <c r="I19" s="3"/>
      <c r="J19" s="3"/>
      <c r="K19" s="3"/>
      <c r="L19" s="3"/>
      <c r="M19" s="3"/>
      <c r="N19" s="3"/>
    </row>
    <row r="20" spans="1:14">
      <c r="A20" s="58" t="s">
        <v>111</v>
      </c>
      <c r="B20" s="57">
        <f>SUMPRODUCT(B17:F17,B12:F12)</f>
        <v>248000</v>
      </c>
      <c r="C20" s="34"/>
      <c r="D20" s="34"/>
      <c r="E20" s="34"/>
      <c r="F20" s="34"/>
      <c r="H20" s="3"/>
      <c r="I20" s="3"/>
      <c r="J20" s="3"/>
      <c r="K20" s="18"/>
      <c r="L20" s="20"/>
      <c r="M20" s="3"/>
      <c r="N20" s="3"/>
    </row>
    <row r="21" spans="1:14">
      <c r="A21" s="27"/>
      <c r="B21" s="34"/>
      <c r="C21" s="34"/>
      <c r="D21" s="27"/>
      <c r="E21" s="27"/>
      <c r="F21" s="27"/>
      <c r="H21" s="3"/>
      <c r="I21" s="3"/>
      <c r="J21" s="3"/>
      <c r="K21" s="18"/>
      <c r="L21" s="20"/>
      <c r="M21" s="3"/>
      <c r="N21" s="3"/>
    </row>
    <row r="22" spans="1:14">
      <c r="A22" s="2" t="s">
        <v>20</v>
      </c>
      <c r="B22" s="27"/>
      <c r="C22" s="34"/>
      <c r="D22" s="27"/>
      <c r="E22" s="27"/>
      <c r="F22" s="27"/>
      <c r="H22" s="3"/>
      <c r="I22" s="3"/>
      <c r="J22" s="3"/>
      <c r="K22" s="18"/>
      <c r="L22" s="20"/>
      <c r="M22" s="3"/>
      <c r="N22" s="3"/>
    </row>
    <row r="23" spans="1:14">
      <c r="A23" s="11" t="s">
        <v>97</v>
      </c>
      <c r="B23" s="27"/>
      <c r="C23" s="27"/>
      <c r="D23" s="27"/>
      <c r="E23" s="27"/>
      <c r="F23" s="27"/>
      <c r="H23" s="3"/>
      <c r="I23" s="18"/>
      <c r="J23" s="3"/>
      <c r="K23" s="18"/>
      <c r="L23" s="20"/>
      <c r="M23" s="3"/>
      <c r="N23" s="3"/>
    </row>
    <row r="24" spans="1:14">
      <c r="A24" s="11"/>
      <c r="B24" s="27" t="s">
        <v>13</v>
      </c>
      <c r="C24" s="11"/>
      <c r="D24" s="5" t="s">
        <v>98</v>
      </c>
      <c r="E24" s="27"/>
      <c r="F24" s="27"/>
      <c r="H24" s="3"/>
      <c r="I24" s="18"/>
      <c r="J24" s="3"/>
      <c r="K24" s="18"/>
      <c r="L24" s="20"/>
      <c r="M24" s="3"/>
      <c r="N24" s="3"/>
    </row>
    <row r="25" spans="1:14">
      <c r="A25" s="49" t="s">
        <v>91</v>
      </c>
      <c r="B25" s="49">
        <f>SUMPRODUCT(B17:F17,B7:F7)</f>
        <v>7000</v>
      </c>
      <c r="C25" s="50" t="s">
        <v>67</v>
      </c>
      <c r="D25" s="51">
        <v>7000</v>
      </c>
      <c r="E25" s="27"/>
      <c r="F25" s="27"/>
      <c r="H25" s="3"/>
      <c r="I25" s="18"/>
      <c r="J25" s="3"/>
      <c r="K25" s="18"/>
      <c r="L25" s="20"/>
      <c r="M25" s="3"/>
      <c r="N25" s="3"/>
    </row>
    <row r="26" spans="1:14">
      <c r="A26" s="49" t="s">
        <v>92</v>
      </c>
      <c r="B26" s="49">
        <f>SUMPRODUCT(B17:F17,B8:F8)</f>
        <v>3000</v>
      </c>
      <c r="C26" s="50" t="s">
        <v>67</v>
      </c>
      <c r="D26" s="51">
        <v>4000</v>
      </c>
      <c r="E26" s="27"/>
      <c r="F26" s="27"/>
      <c r="H26" s="3"/>
      <c r="I26" s="3"/>
      <c r="J26" s="3"/>
      <c r="K26" s="3"/>
      <c r="L26" s="3"/>
      <c r="M26" s="3"/>
      <c r="N26" s="3"/>
    </row>
    <row r="27" spans="1:14">
      <c r="A27" s="49" t="s">
        <v>93</v>
      </c>
      <c r="B27" s="49">
        <f>SUMPRODUCT(B17:F17,B9:F9)</f>
        <v>15000</v>
      </c>
      <c r="C27" s="50" t="s">
        <v>67</v>
      </c>
      <c r="D27" s="51">
        <v>15000</v>
      </c>
      <c r="E27" s="27"/>
      <c r="F27" s="27"/>
      <c r="H27" s="3"/>
      <c r="I27" s="3"/>
      <c r="J27" s="3"/>
      <c r="K27" s="3"/>
      <c r="L27" s="3"/>
      <c r="M27" s="3"/>
      <c r="N27" s="3"/>
    </row>
    <row r="28" spans="1:14">
      <c r="A28" s="49" t="s">
        <v>112</v>
      </c>
      <c r="B28" s="49">
        <f>SUMPRODUCT(B17:F17,B10:F10)</f>
        <v>3500</v>
      </c>
      <c r="C28" s="50" t="s">
        <v>67</v>
      </c>
      <c r="D28" s="51">
        <v>3500</v>
      </c>
      <c r="E28" s="27"/>
      <c r="F28" s="27"/>
      <c r="H28" s="3"/>
      <c r="I28" s="3"/>
      <c r="J28" s="3"/>
      <c r="K28" s="3"/>
      <c r="L28" s="3"/>
      <c r="M28" s="3"/>
      <c r="N28" s="3"/>
    </row>
    <row r="29" spans="1:14">
      <c r="A29" s="49" t="s">
        <v>113</v>
      </c>
      <c r="B29" s="49">
        <f>SUMPRODUCT(B17:F17,B11:F11)</f>
        <v>6040</v>
      </c>
      <c r="C29" s="50" t="s">
        <v>67</v>
      </c>
      <c r="D29" s="51">
        <v>3500</v>
      </c>
      <c r="E29" s="27"/>
      <c r="F29" s="27"/>
      <c r="H29" s="3"/>
      <c r="I29" s="21"/>
      <c r="J29" s="3"/>
      <c r="K29" s="18"/>
      <c r="L29" s="20"/>
      <c r="M29" s="3"/>
      <c r="N29" s="3"/>
    </row>
    <row r="30" spans="1:14">
      <c r="A30" s="59" t="s">
        <v>108</v>
      </c>
      <c r="B30" s="49">
        <f>SUMPRODUCT(C17:F17,C9:F9)</f>
        <v>9000</v>
      </c>
      <c r="C30" s="50" t="s">
        <v>67</v>
      </c>
      <c r="D30" s="51">
        <v>15000</v>
      </c>
      <c r="E30" s="27"/>
      <c r="F30" s="27"/>
      <c r="H30" s="3"/>
      <c r="I30" s="21"/>
      <c r="J30" s="3"/>
      <c r="K30" s="18"/>
      <c r="L30" s="20"/>
      <c r="M30" s="20"/>
      <c r="N30" s="3"/>
    </row>
    <row r="31" spans="1:14">
      <c r="A31" s="27"/>
      <c r="B31" s="40"/>
      <c r="C31" s="41"/>
      <c r="D31" s="27"/>
      <c r="E31" s="27"/>
      <c r="F31" s="27"/>
      <c r="H31" s="3"/>
      <c r="I31" s="21"/>
      <c r="J31" s="3"/>
      <c r="K31" s="18"/>
      <c r="L31" s="20"/>
      <c r="M31" s="3"/>
      <c r="N31" s="3"/>
    </row>
    <row r="32" spans="1:14">
      <c r="A32" s="60" t="s">
        <v>99</v>
      </c>
      <c r="B32" s="53">
        <f>B17</f>
        <v>1500</v>
      </c>
      <c r="C32" s="50" t="s">
        <v>67</v>
      </c>
      <c r="D32" s="51">
        <v>1800</v>
      </c>
      <c r="E32" s="27"/>
      <c r="F32" s="27"/>
      <c r="H32" s="3"/>
      <c r="I32" s="21"/>
      <c r="J32" s="3"/>
      <c r="K32" s="18"/>
      <c r="L32" s="20"/>
      <c r="M32" s="20"/>
      <c r="N32" s="3"/>
    </row>
    <row r="33" spans="1:14">
      <c r="A33" s="60" t="s">
        <v>100</v>
      </c>
      <c r="B33" s="54">
        <f>C17</f>
        <v>2300</v>
      </c>
      <c r="C33" s="55" t="s">
        <v>66</v>
      </c>
      <c r="D33" s="51">
        <v>500</v>
      </c>
      <c r="E33" s="27"/>
      <c r="F33" s="27"/>
      <c r="H33" s="3"/>
      <c r="I33" s="21"/>
      <c r="J33" s="3"/>
      <c r="K33" s="18"/>
      <c r="L33" s="20"/>
      <c r="M33" s="20"/>
      <c r="N33" s="3"/>
    </row>
    <row r="34" spans="1:14">
      <c r="A34" s="60" t="s">
        <v>101</v>
      </c>
      <c r="B34" s="53">
        <f>D17</f>
        <v>0</v>
      </c>
      <c r="C34" s="50" t="s">
        <v>67</v>
      </c>
      <c r="D34" s="51">
        <v>300</v>
      </c>
      <c r="E34" s="27"/>
      <c r="F34" s="27"/>
      <c r="H34" s="3"/>
      <c r="I34" s="21"/>
      <c r="J34" s="3"/>
      <c r="K34" s="18"/>
      <c r="L34" s="20"/>
      <c r="M34" s="3"/>
      <c r="N34" s="3"/>
    </row>
    <row r="35" spans="1:14">
      <c r="A35" s="60" t="s">
        <v>102</v>
      </c>
      <c r="B35" s="54">
        <f>E17</f>
        <v>1200</v>
      </c>
      <c r="C35" s="55" t="s">
        <v>66</v>
      </c>
      <c r="D35" s="51">
        <v>500</v>
      </c>
      <c r="E35" s="27"/>
      <c r="F35" s="27"/>
      <c r="H35" s="3"/>
      <c r="I35" s="3"/>
      <c r="J35" s="3"/>
      <c r="K35" s="18"/>
      <c r="L35" s="20"/>
      <c r="M35" s="3"/>
      <c r="N35" s="3"/>
    </row>
    <row r="36" spans="1:14">
      <c r="A36" s="60" t="s">
        <v>103</v>
      </c>
      <c r="B36" s="54">
        <f>F17</f>
        <v>2000</v>
      </c>
      <c r="C36" s="55" t="s">
        <v>66</v>
      </c>
      <c r="D36" s="51">
        <v>400</v>
      </c>
      <c r="E36" s="27"/>
      <c r="F36" s="27"/>
    </row>
    <row r="37" spans="1:14">
      <c r="A37" s="60" t="s">
        <v>104</v>
      </c>
      <c r="B37" s="53">
        <f>SUM(B17:D17)</f>
        <v>3800</v>
      </c>
      <c r="C37" s="50" t="s">
        <v>67</v>
      </c>
      <c r="D37" s="51">
        <v>3800</v>
      </c>
      <c r="E37" s="27"/>
      <c r="F37" s="27"/>
      <c r="I37" s="11"/>
    </row>
    <row r="38" spans="1:14">
      <c r="A38" s="49" t="s">
        <v>105</v>
      </c>
      <c r="B38" s="53">
        <f>SUM(E17:F17)</f>
        <v>3200</v>
      </c>
      <c r="C38" s="50" t="s">
        <v>67</v>
      </c>
      <c r="D38" s="51">
        <v>3200</v>
      </c>
      <c r="E38" s="27"/>
      <c r="F38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abSelected="1" workbookViewId="0">
      <selection activeCell="A23" sqref="A23"/>
    </sheetView>
  </sheetViews>
  <sheetFormatPr defaultRowHeight="14.5"/>
  <cols>
    <col min="1" max="1" width="66.08984375" bestFit="1" customWidth="1"/>
    <col min="2" max="2" width="11.81640625" bestFit="1" customWidth="1"/>
    <col min="7" max="7" width="11.81640625" customWidth="1"/>
    <col min="8" max="8" width="17.1796875" bestFit="1" customWidth="1"/>
    <col min="9" max="9" width="27" customWidth="1"/>
    <col min="10" max="10" width="9.6328125" bestFit="1" customWidth="1"/>
    <col min="11" max="11" width="22.54296875" bestFit="1" customWidth="1"/>
  </cols>
  <sheetData>
    <row r="2" spans="1:14">
      <c r="A2" s="22" t="s">
        <v>122</v>
      </c>
      <c r="B2" s="27"/>
      <c r="C2" s="27"/>
      <c r="D2" s="27"/>
      <c r="E2" s="27"/>
      <c r="F2" s="27"/>
    </row>
    <row r="3" spans="1:14">
      <c r="A3" s="11"/>
      <c r="B3" s="27"/>
      <c r="C3" s="27"/>
      <c r="D3" s="27"/>
      <c r="E3" s="27"/>
      <c r="F3" s="27"/>
    </row>
    <row r="4" spans="1:14">
      <c r="A4" s="2" t="s">
        <v>65</v>
      </c>
      <c r="B4" s="27"/>
      <c r="C4" s="27"/>
      <c r="D4" s="27"/>
      <c r="E4" s="27"/>
      <c r="F4" s="27"/>
      <c r="H4" s="3"/>
      <c r="I4" s="12"/>
      <c r="J4" s="13"/>
      <c r="K4" s="14"/>
      <c r="L4" s="14"/>
      <c r="M4" s="14"/>
      <c r="N4" s="14"/>
    </row>
    <row r="5" spans="1:14">
      <c r="A5" s="11" t="s">
        <v>84</v>
      </c>
      <c r="B5" s="38" t="s">
        <v>85</v>
      </c>
      <c r="C5" s="28"/>
      <c r="D5" s="28"/>
      <c r="E5" s="28"/>
      <c r="F5" s="28"/>
      <c r="H5" s="3"/>
      <c r="I5" s="3"/>
      <c r="J5" s="15"/>
      <c r="K5" s="15"/>
      <c r="L5" s="15"/>
      <c r="M5" s="15"/>
      <c r="N5" s="15"/>
    </row>
    <row r="6" spans="1:14">
      <c r="A6" s="27"/>
      <c r="B6" s="39" t="s">
        <v>86</v>
      </c>
      <c r="C6" s="39" t="s">
        <v>87</v>
      </c>
      <c r="D6" s="39" t="s">
        <v>88</v>
      </c>
      <c r="E6" s="39" t="s">
        <v>89</v>
      </c>
      <c r="F6" s="39" t="s">
        <v>90</v>
      </c>
      <c r="H6" s="3"/>
      <c r="I6" s="3"/>
      <c r="J6" s="3"/>
      <c r="K6" s="3"/>
      <c r="L6" s="3"/>
      <c r="M6" s="3"/>
      <c r="N6" s="3"/>
    </row>
    <row r="7" spans="1:14">
      <c r="A7" s="29" t="s">
        <v>91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H7" s="3"/>
      <c r="I7" s="3"/>
      <c r="J7" s="3"/>
      <c r="K7" s="3"/>
      <c r="L7" s="3"/>
      <c r="M7" s="3"/>
      <c r="N7" s="3"/>
    </row>
    <row r="8" spans="1:14">
      <c r="A8" s="29" t="s">
        <v>92</v>
      </c>
      <c r="B8" s="29">
        <v>2</v>
      </c>
      <c r="C8" s="29">
        <v>0</v>
      </c>
      <c r="D8" s="29">
        <v>0</v>
      </c>
      <c r="E8" s="29">
        <v>0</v>
      </c>
      <c r="F8" s="29">
        <v>0</v>
      </c>
      <c r="H8" s="3"/>
      <c r="I8" s="3"/>
      <c r="J8" s="3"/>
      <c r="K8" s="3"/>
      <c r="L8" s="3"/>
      <c r="M8" s="3"/>
      <c r="N8" s="3"/>
    </row>
    <row r="9" spans="1:14">
      <c r="A9" s="29" t="s">
        <v>93</v>
      </c>
      <c r="B9" s="29">
        <v>4</v>
      </c>
      <c r="C9" s="29">
        <v>2</v>
      </c>
      <c r="D9" s="29">
        <v>2</v>
      </c>
      <c r="E9" s="29">
        <v>2</v>
      </c>
      <c r="F9" s="29">
        <v>1</v>
      </c>
      <c r="H9" s="3"/>
      <c r="I9" s="3"/>
      <c r="J9" s="3"/>
      <c r="K9" s="3"/>
      <c r="L9" s="3"/>
      <c r="M9" s="3"/>
      <c r="N9" s="3"/>
    </row>
    <row r="10" spans="1:14">
      <c r="A10" s="29" t="s">
        <v>94</v>
      </c>
      <c r="B10" s="29">
        <v>0</v>
      </c>
      <c r="C10" s="29">
        <v>1</v>
      </c>
      <c r="D10" s="29">
        <v>0</v>
      </c>
      <c r="E10" s="29">
        <v>1</v>
      </c>
      <c r="F10" s="29">
        <v>0</v>
      </c>
      <c r="H10" s="3"/>
      <c r="I10" s="3"/>
      <c r="J10" s="3"/>
      <c r="K10" s="3"/>
      <c r="L10" s="3"/>
      <c r="M10" s="3"/>
      <c r="N10" s="3"/>
    </row>
    <row r="11" spans="1:14">
      <c r="A11" s="29" t="s">
        <v>95</v>
      </c>
      <c r="B11" s="29">
        <v>0.3</v>
      </c>
      <c r="C11" s="29">
        <v>1.7</v>
      </c>
      <c r="D11" s="29">
        <v>0</v>
      </c>
      <c r="E11" s="29">
        <v>1.4</v>
      </c>
      <c r="F11" s="29">
        <v>0</v>
      </c>
      <c r="H11" s="3"/>
      <c r="I11" s="3"/>
      <c r="J11" s="16"/>
      <c r="K11" s="16"/>
      <c r="L11" s="16"/>
      <c r="M11" s="16"/>
      <c r="N11" s="16"/>
    </row>
    <row r="12" spans="1:14">
      <c r="A12" s="29" t="s">
        <v>96</v>
      </c>
      <c r="B12" s="33">
        <v>60</v>
      </c>
      <c r="C12" s="33">
        <v>40</v>
      </c>
      <c r="D12" s="33">
        <v>30</v>
      </c>
      <c r="E12" s="33">
        <v>30</v>
      </c>
      <c r="F12" s="33">
        <v>15</v>
      </c>
      <c r="H12" s="3"/>
      <c r="I12" s="3"/>
      <c r="J12" s="16"/>
      <c r="K12" s="16"/>
      <c r="L12" s="16"/>
      <c r="M12" s="16"/>
      <c r="N12" s="16"/>
    </row>
    <row r="13" spans="1:14">
      <c r="A13" s="27"/>
      <c r="B13" s="34"/>
      <c r="C13" s="34"/>
      <c r="D13" s="34"/>
      <c r="E13" s="34"/>
      <c r="F13" s="34"/>
      <c r="H13" s="17"/>
      <c r="I13" s="18"/>
      <c r="J13" s="3"/>
      <c r="K13" s="3"/>
      <c r="L13" s="3"/>
      <c r="M13" s="3"/>
      <c r="N13" s="3"/>
    </row>
    <row r="14" spans="1:14">
      <c r="A14" s="2" t="s">
        <v>19</v>
      </c>
      <c r="B14" s="34"/>
      <c r="C14" s="34"/>
      <c r="D14" s="34"/>
      <c r="E14" s="34"/>
      <c r="F14" s="34"/>
      <c r="H14" s="17"/>
      <c r="I14" s="3"/>
      <c r="J14" s="3"/>
      <c r="K14" s="3"/>
      <c r="L14" s="3"/>
      <c r="M14" s="3"/>
      <c r="N14" s="3"/>
    </row>
    <row r="15" spans="1:14">
      <c r="A15" s="27"/>
      <c r="B15" s="34"/>
      <c r="C15" s="34"/>
      <c r="D15" s="27"/>
      <c r="E15" s="27"/>
      <c r="F15" s="27"/>
      <c r="H15" s="17"/>
      <c r="I15" s="17"/>
      <c r="J15" s="19"/>
      <c r="K15" s="3"/>
      <c r="L15" s="3"/>
      <c r="M15" s="3"/>
      <c r="N15" s="3"/>
    </row>
    <row r="16" spans="1:14">
      <c r="A16" s="27" t="s">
        <v>109</v>
      </c>
      <c r="B16" s="39" t="s">
        <v>86</v>
      </c>
      <c r="C16" s="39" t="s">
        <v>87</v>
      </c>
      <c r="D16" s="39" t="s">
        <v>88</v>
      </c>
      <c r="E16" s="39" t="s">
        <v>89</v>
      </c>
      <c r="F16" s="39" t="s">
        <v>90</v>
      </c>
      <c r="H16" s="17"/>
      <c r="I16" s="3"/>
      <c r="J16" s="3"/>
      <c r="K16" s="3"/>
      <c r="L16" s="3"/>
      <c r="M16" s="3"/>
      <c r="N16" s="3"/>
    </row>
    <row r="17" spans="1:14">
      <c r="A17" s="27"/>
      <c r="B17" s="35">
        <v>1800</v>
      </c>
      <c r="C17" s="35">
        <v>1329.4117647058822</v>
      </c>
      <c r="D17" s="35">
        <v>300</v>
      </c>
      <c r="E17" s="35">
        <v>500</v>
      </c>
      <c r="F17" s="35">
        <v>2700</v>
      </c>
      <c r="H17" s="17"/>
      <c r="I17" s="3"/>
      <c r="J17" s="3"/>
      <c r="K17" s="3"/>
      <c r="L17" s="3"/>
      <c r="M17" s="3"/>
      <c r="N17" s="3"/>
    </row>
    <row r="18" spans="1:14">
      <c r="A18" s="27"/>
      <c r="B18" s="34"/>
      <c r="C18" s="34"/>
      <c r="D18" s="34"/>
      <c r="E18" s="34"/>
      <c r="F18" s="34"/>
      <c r="H18" s="3"/>
      <c r="I18" s="3"/>
      <c r="J18" s="3"/>
      <c r="K18" s="3"/>
      <c r="L18" s="3"/>
      <c r="M18" s="3"/>
      <c r="N18" s="3"/>
    </row>
    <row r="19" spans="1:14">
      <c r="A19" s="56" t="s">
        <v>110</v>
      </c>
      <c r="B19" s="57"/>
      <c r="C19" s="34"/>
      <c r="D19" s="34"/>
      <c r="E19" s="34"/>
      <c r="F19" s="34"/>
      <c r="H19" s="3"/>
      <c r="I19" s="3"/>
      <c r="J19" s="3"/>
      <c r="K19" s="3"/>
      <c r="L19" s="3"/>
      <c r="M19" s="3"/>
      <c r="N19" s="3"/>
    </row>
    <row r="20" spans="1:14">
      <c r="A20" s="58" t="s">
        <v>111</v>
      </c>
      <c r="B20" s="57">
        <f>SUMPRODUCT(B17:F17,B12:F12)</f>
        <v>225676.4705882353</v>
      </c>
      <c r="C20" s="34"/>
      <c r="D20" s="34"/>
      <c r="E20" s="34"/>
      <c r="F20" s="34"/>
      <c r="H20" s="3"/>
      <c r="I20" s="3"/>
      <c r="J20" s="3"/>
      <c r="K20" s="18"/>
      <c r="L20" s="20"/>
      <c r="M20" s="3"/>
      <c r="N20" s="3"/>
    </row>
    <row r="21" spans="1:14">
      <c r="A21" s="27"/>
      <c r="B21" s="34"/>
      <c r="C21" s="34"/>
      <c r="D21" s="27"/>
      <c r="E21" s="27"/>
      <c r="F21" s="27"/>
      <c r="H21" s="3"/>
      <c r="I21" s="3"/>
      <c r="J21" s="3"/>
      <c r="K21" s="18"/>
      <c r="L21" s="20"/>
      <c r="M21" s="3"/>
      <c r="N21" s="3"/>
    </row>
    <row r="22" spans="1:14">
      <c r="A22" s="2" t="s">
        <v>20</v>
      </c>
      <c r="B22" s="27"/>
      <c r="C22" s="34"/>
      <c r="D22" s="27"/>
      <c r="E22" s="27"/>
      <c r="F22" s="27"/>
      <c r="H22" s="3"/>
      <c r="I22" s="3"/>
      <c r="J22" s="3"/>
      <c r="K22" s="18"/>
      <c r="L22" s="20"/>
      <c r="M22" s="3"/>
      <c r="N22" s="3"/>
    </row>
    <row r="23" spans="1:14">
      <c r="A23" s="11" t="s">
        <v>97</v>
      </c>
      <c r="B23" s="27"/>
      <c r="C23" s="27"/>
      <c r="D23" s="27"/>
      <c r="E23" s="27"/>
      <c r="F23" s="27"/>
      <c r="H23" s="3"/>
      <c r="I23" s="18"/>
      <c r="J23" s="3"/>
      <c r="K23" s="18"/>
      <c r="L23" s="20"/>
      <c r="M23" s="3"/>
      <c r="N23" s="3"/>
    </row>
    <row r="24" spans="1:14">
      <c r="A24" s="11"/>
      <c r="B24" s="27" t="s">
        <v>13</v>
      </c>
      <c r="C24" s="11"/>
      <c r="D24" s="5" t="s">
        <v>98</v>
      </c>
      <c r="E24" s="27"/>
      <c r="F24" s="27"/>
      <c r="H24" s="3"/>
      <c r="I24" s="18"/>
      <c r="J24" s="3"/>
      <c r="K24" s="18"/>
      <c r="L24" s="20"/>
      <c r="M24" s="3"/>
      <c r="N24" s="3"/>
    </row>
    <row r="25" spans="1:14">
      <c r="A25" s="49" t="s">
        <v>91</v>
      </c>
      <c r="B25" s="49">
        <f>SUMPRODUCT(B17:F17,B7:F7)</f>
        <v>6629.411764705882</v>
      </c>
      <c r="C25" s="50" t="s">
        <v>67</v>
      </c>
      <c r="D25" s="51">
        <v>7000</v>
      </c>
      <c r="E25" s="27"/>
      <c r="F25" s="27"/>
      <c r="H25" s="3"/>
      <c r="I25" s="18"/>
      <c r="J25" s="3"/>
      <c r="K25" s="18"/>
      <c r="L25" s="20"/>
      <c r="M25" s="3"/>
      <c r="N25" s="3"/>
    </row>
    <row r="26" spans="1:14">
      <c r="A26" s="49" t="s">
        <v>92</v>
      </c>
      <c r="B26" s="49">
        <f>SUMPRODUCT(B17:F17,B8:F8)</f>
        <v>3600</v>
      </c>
      <c r="C26" s="50" t="s">
        <v>67</v>
      </c>
      <c r="D26" s="51">
        <v>4000</v>
      </c>
      <c r="E26" s="27"/>
      <c r="F26" s="27"/>
      <c r="H26" s="3"/>
      <c r="I26" s="3"/>
      <c r="J26" s="3"/>
      <c r="K26" s="3"/>
      <c r="L26" s="3"/>
      <c r="M26" s="3"/>
      <c r="N26" s="3"/>
    </row>
    <row r="27" spans="1:14">
      <c r="A27" s="49" t="s">
        <v>93</v>
      </c>
      <c r="B27" s="49">
        <f>SUMPRODUCT(B17:F17,B9:F9)</f>
        <v>14158.823529411764</v>
      </c>
      <c r="C27" s="50" t="s">
        <v>67</v>
      </c>
      <c r="D27" s="51">
        <v>15000</v>
      </c>
      <c r="E27" s="27"/>
      <c r="F27" s="27"/>
      <c r="H27" s="3"/>
      <c r="I27" s="3"/>
      <c r="J27" s="3"/>
      <c r="K27" s="3"/>
      <c r="L27" s="3"/>
      <c r="M27" s="3"/>
      <c r="N27" s="3"/>
    </row>
    <row r="28" spans="1:14">
      <c r="A28" s="49" t="s">
        <v>112</v>
      </c>
      <c r="B28" s="49">
        <f>SUMPRODUCT(B17:F17,B10:F10)</f>
        <v>1829.4117647058822</v>
      </c>
      <c r="C28" s="50" t="s">
        <v>67</v>
      </c>
      <c r="D28" s="51">
        <v>3500</v>
      </c>
      <c r="E28" s="27"/>
      <c r="F28" s="27"/>
      <c r="H28" s="3"/>
      <c r="I28" s="3"/>
      <c r="J28" s="3"/>
      <c r="K28" s="3"/>
      <c r="L28" s="3"/>
      <c r="M28" s="3"/>
      <c r="N28" s="3"/>
    </row>
    <row r="29" spans="1:14">
      <c r="A29" s="49" t="s">
        <v>113</v>
      </c>
      <c r="B29" s="49">
        <f>SUMPRODUCT(B17:F17,B11:F11)</f>
        <v>3499.9999999999995</v>
      </c>
      <c r="C29" s="50" t="s">
        <v>67</v>
      </c>
      <c r="D29" s="51">
        <v>3500</v>
      </c>
      <c r="E29" s="27"/>
      <c r="F29" s="27"/>
      <c r="H29" s="3"/>
      <c r="I29" s="21"/>
      <c r="J29" s="3"/>
      <c r="K29" s="18"/>
      <c r="L29" s="20"/>
      <c r="M29" s="3"/>
      <c r="N29" s="3"/>
    </row>
    <row r="30" spans="1:14">
      <c r="A30" s="59" t="s">
        <v>108</v>
      </c>
      <c r="B30" s="49">
        <f>SUMPRODUCT(C17:F17,C9:F9)</f>
        <v>6958.823529411764</v>
      </c>
      <c r="C30" s="50" t="s">
        <v>67</v>
      </c>
      <c r="D30" s="51">
        <v>15000</v>
      </c>
      <c r="E30" s="27"/>
      <c r="F30" s="27"/>
      <c r="H30" s="3"/>
      <c r="I30" s="21"/>
      <c r="J30" s="3"/>
      <c r="K30" s="18"/>
      <c r="L30" s="20"/>
      <c r="M30" s="20"/>
      <c r="N30" s="3"/>
    </row>
    <row r="31" spans="1:14">
      <c r="A31" s="27"/>
      <c r="B31" s="40"/>
      <c r="C31" s="41"/>
      <c r="D31" s="27"/>
      <c r="E31" s="27"/>
      <c r="F31" s="27"/>
      <c r="H31" s="3"/>
      <c r="I31" s="21"/>
      <c r="J31" s="3"/>
      <c r="K31" s="18"/>
      <c r="L31" s="20"/>
      <c r="M31" s="3"/>
      <c r="N31" s="3"/>
    </row>
    <row r="32" spans="1:14">
      <c r="A32" s="60" t="s">
        <v>99</v>
      </c>
      <c r="B32" s="53">
        <f>B17</f>
        <v>1800</v>
      </c>
      <c r="C32" s="50" t="s">
        <v>67</v>
      </c>
      <c r="D32" s="51">
        <v>1800</v>
      </c>
      <c r="E32" s="27"/>
      <c r="F32" s="27"/>
      <c r="H32" s="3"/>
      <c r="I32" s="21"/>
      <c r="J32" s="3"/>
      <c r="K32" s="18"/>
      <c r="L32" s="20"/>
      <c r="M32" s="20"/>
      <c r="N32" s="3"/>
    </row>
    <row r="33" spans="1:14">
      <c r="A33" s="60" t="s">
        <v>100</v>
      </c>
      <c r="B33" s="54">
        <f>C17</f>
        <v>1329.4117647058822</v>
      </c>
      <c r="C33" s="55" t="s">
        <v>66</v>
      </c>
      <c r="D33" s="51">
        <v>500</v>
      </c>
      <c r="E33" s="27"/>
      <c r="F33" s="27"/>
      <c r="H33" s="3"/>
      <c r="I33" s="21"/>
      <c r="J33" s="3"/>
      <c r="K33" s="18"/>
      <c r="L33" s="20"/>
      <c r="M33" s="20"/>
      <c r="N33" s="3"/>
    </row>
    <row r="34" spans="1:14">
      <c r="A34" s="60" t="s">
        <v>101</v>
      </c>
      <c r="B34" s="53">
        <f>D17</f>
        <v>300</v>
      </c>
      <c r="C34" s="50" t="s">
        <v>67</v>
      </c>
      <c r="D34" s="51">
        <v>300</v>
      </c>
      <c r="E34" s="27"/>
      <c r="F34" s="27"/>
      <c r="H34" s="3"/>
      <c r="I34" s="21"/>
      <c r="J34" s="3"/>
      <c r="K34" s="18"/>
      <c r="L34" s="20"/>
      <c r="M34" s="3"/>
      <c r="N34" s="3"/>
    </row>
    <row r="35" spans="1:14">
      <c r="A35" s="60" t="s">
        <v>102</v>
      </c>
      <c r="B35" s="54">
        <f>E17</f>
        <v>500</v>
      </c>
      <c r="C35" s="55" t="s">
        <v>66</v>
      </c>
      <c r="D35" s="51">
        <v>500</v>
      </c>
      <c r="E35" s="27"/>
      <c r="F35" s="27"/>
      <c r="H35" s="3"/>
      <c r="I35" s="3"/>
      <c r="J35" s="3"/>
      <c r="K35" s="18"/>
      <c r="L35" s="20"/>
      <c r="M35" s="3"/>
      <c r="N35" s="3"/>
    </row>
    <row r="36" spans="1:14">
      <c r="A36" s="60" t="s">
        <v>103</v>
      </c>
      <c r="B36" s="54">
        <f>F17</f>
        <v>2700</v>
      </c>
      <c r="C36" s="55" t="s">
        <v>66</v>
      </c>
      <c r="D36" s="51">
        <v>400</v>
      </c>
      <c r="E36" s="27"/>
      <c r="F36" s="27"/>
    </row>
    <row r="37" spans="1:14">
      <c r="A37" s="60" t="s">
        <v>104</v>
      </c>
      <c r="B37" s="53">
        <f>SUM(B17:D17)</f>
        <v>3429.411764705882</v>
      </c>
      <c r="C37" s="50" t="s">
        <v>67</v>
      </c>
      <c r="D37" s="51">
        <v>3800</v>
      </c>
      <c r="E37" s="27"/>
      <c r="F37" s="27"/>
      <c r="I37" s="11"/>
    </row>
    <row r="38" spans="1:14">
      <c r="A38" s="49" t="s">
        <v>105</v>
      </c>
      <c r="B38" s="53">
        <f>SUM(E17:F17)</f>
        <v>3200</v>
      </c>
      <c r="C38" s="50" t="s">
        <v>67</v>
      </c>
      <c r="D38" s="51">
        <v>3200</v>
      </c>
      <c r="E38" s="27"/>
      <c r="F38" s="27"/>
    </row>
    <row r="39" spans="1:14">
      <c r="A39" s="27"/>
      <c r="B39" s="27"/>
      <c r="C39" s="27"/>
      <c r="D39" s="27"/>
      <c r="E39" s="27"/>
      <c r="F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HW1 Q2.4)A</vt:lpstr>
      <vt:lpstr>HW1 Q2.5)A)</vt:lpstr>
      <vt:lpstr>HW1 Q2.5)B)</vt:lpstr>
      <vt:lpstr>HW1 Q2.5)C</vt:lpstr>
      <vt:lpstr>HW1 2.15)A) and B)</vt:lpstr>
      <vt:lpstr>DEC Case</vt:lpstr>
      <vt:lpstr>DEC Case Model 2</vt:lpstr>
      <vt:lpstr>DEC Case Model 3</vt:lpstr>
      <vt:lpstr>DEC Case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2016-09-02T21:11:16Z</dcterms:created>
  <dcterms:modified xsi:type="dcterms:W3CDTF">2016-09-08T04:07:00Z</dcterms:modified>
</cp:coreProperties>
</file>