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rth\Desktop\Decision Analystics\"/>
    </mc:Choice>
  </mc:AlternateContent>
  <bookViews>
    <workbookView xWindow="0" yWindow="0" windowWidth="19200" windowHeight="6950" activeTab="8"/>
  </bookViews>
  <sheets>
    <sheet name="3.2)a)" sheetId="1" r:id="rId1"/>
    <sheet name="3.2)c)" sheetId="2" r:id="rId2"/>
    <sheet name="3.5)a)" sheetId="3" r:id="rId3"/>
    <sheet name="3.6)a)" sheetId="6" r:id="rId4"/>
    <sheet name="3.6)b) " sheetId="15" r:id="rId5"/>
    <sheet name="3.6)c)" sheetId="19" r:id="rId6"/>
    <sheet name="3.6)d)" sheetId="17" r:id="rId7"/>
    <sheet name="3.7)a)" sheetId="9" r:id="rId8"/>
    <sheet name="3.12)a" sheetId="10" r:id="rId9"/>
  </sheets>
  <definedNames>
    <definedName name="solver_adj" localSheetId="8" hidden="1">'3.12)a'!$C$11:$Q$11</definedName>
    <definedName name="solver_adj" localSheetId="0" hidden="1">'3.2)a)'!$C$11:$G$15</definedName>
    <definedName name="solver_adj" localSheetId="1" hidden="1">'3.2)c)'!$C$11:$G$12,'3.2)c)'!$C$14:$G$15,'3.2)c)'!$C$13,'3.2)c)'!$E$13,'3.2)c)'!$G$13</definedName>
    <definedName name="solver_adj" localSheetId="2" hidden="1">'3.5)a)'!$C$24:$J$31</definedName>
    <definedName name="solver_adj" localSheetId="3" hidden="1">'3.6)a)'!$C$23:$F$23,'3.6)a)'!$G$24:$I$24,'3.6)a)'!$J$25:$K$25,'3.6)a)'!$C$30,'3.6)a)'!$D$30,'3.6)a)'!$E$31</definedName>
    <definedName name="solver_adj" localSheetId="4" hidden="1">'3.6)b) '!$C$30:$E$31,'3.6)b) '!$C$23:$K$25</definedName>
    <definedName name="solver_adj" localSheetId="5" hidden="1">'3.6)c)'!$C$24:$F$24,'3.6)c)'!$G$25:$I$25,'3.6)c)'!$J$26:$K$26,'3.6)c)'!$C$31:$D$31,'3.6)c)'!$E$32</definedName>
    <definedName name="solver_adj" localSheetId="6" hidden="1">'3.6)d)'!$C$31:$E$32,'3.6)d)'!$C$24:$K$26</definedName>
    <definedName name="solver_adj" localSheetId="7" hidden="1">'3.7)a)'!$C$25:$G$27,'3.7)a)'!$C$32:$E$34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8" hidden="1">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8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8" hidden="1">'3.12)a'!$B$26</definedName>
    <definedName name="solver_lhs1" localSheetId="0" hidden="1">'3.2)a)'!$B$22:$B$26</definedName>
    <definedName name="solver_lhs1" localSheetId="1" hidden="1">'3.2)c)'!$B$22:$B$26</definedName>
    <definedName name="solver_lhs1" localSheetId="2" hidden="1">'3.5)a)'!$B$37:$B$44</definedName>
    <definedName name="solver_lhs1" localSheetId="3" hidden="1">'3.6)a)'!$B$37:$B$50</definedName>
    <definedName name="solver_lhs1" localSheetId="4" hidden="1">'3.6)b) '!$B$37:$B$38</definedName>
    <definedName name="solver_lhs1" localSheetId="5" hidden="1">'3.6)c)'!$B$39:$B$50</definedName>
    <definedName name="solver_lhs1" localSheetId="6" hidden="1">'3.6)d)'!$B$41:$B$52</definedName>
    <definedName name="solver_lhs1" localSheetId="7" hidden="1">'3.7)a)'!$B$41:$B$45</definedName>
    <definedName name="solver_lhs2" localSheetId="8" hidden="1">'3.12)a'!$R$15:$R$20</definedName>
    <definedName name="solver_lhs2" localSheetId="0" hidden="1">'3.2)a)'!$B$27:$B$31</definedName>
    <definedName name="solver_lhs2" localSheetId="1" hidden="1">'3.2)c)'!$B$27:$B$31</definedName>
    <definedName name="solver_lhs2" localSheetId="2" hidden="1">'3.5)a)'!$B$45:$B$52</definedName>
    <definedName name="solver_lhs2" localSheetId="3" hidden="1">'3.6)a)'!$B$39:$B$47</definedName>
    <definedName name="solver_lhs2" localSheetId="4" hidden="1">'3.6)b) '!$B$39:$B$50</definedName>
    <definedName name="solver_lhs2" localSheetId="5" hidden="1">'3.6)c)'!$B$39:$B$50</definedName>
    <definedName name="solver_lhs2" localSheetId="6" hidden="1">'3.6)d)'!$B$41:$B$52</definedName>
    <definedName name="solver_lhs2" localSheetId="7" hidden="1">'3.7)a)'!$B$46:$B$48</definedName>
    <definedName name="solver_lhs3" localSheetId="8" hidden="1">'3.12)a'!$R$15:$R$20</definedName>
    <definedName name="solver_lhs3" localSheetId="2" hidden="1">'3.5)a)'!$K$24:$K$31</definedName>
    <definedName name="solver_lhs3" localSheetId="3" hidden="1">'3.6)a)'!$B$48:$B$50</definedName>
    <definedName name="solver_lhs3" localSheetId="4" hidden="1">'3.6)b) '!$B$48:$B$50</definedName>
    <definedName name="solver_lhs3" localSheetId="5" hidden="1">'3.6)c)'!$B$48:$B$50</definedName>
    <definedName name="solver_lhs3" localSheetId="6" hidden="1">'3.6)d)'!$B$50:$B$52</definedName>
    <definedName name="solver_lhs3" localSheetId="7" hidden="1">'3.7)a)'!$B$49:$B$51</definedName>
    <definedName name="solver_lhs4" localSheetId="8" hidden="1">'3.12)a'!$R$19:$R$20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8" hidden="1">2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num" localSheetId="5" hidden="1">1</definedName>
    <definedName name="solver_num" localSheetId="6" hidden="1">1</definedName>
    <definedName name="solver_num" localSheetId="7" hidden="1">3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8" hidden="1">'3.12)a'!$B$22</definedName>
    <definedName name="solver_opt" localSheetId="0" hidden="1">'3.2)a)'!$B$19</definedName>
    <definedName name="solver_opt" localSheetId="1" hidden="1">'3.2)c)'!$B$19</definedName>
    <definedName name="solver_opt" localSheetId="2" hidden="1">'3.5)a)'!$B$34</definedName>
    <definedName name="solver_opt" localSheetId="3" hidden="1">'3.6)a)'!$B$34</definedName>
    <definedName name="solver_opt" localSheetId="4" hidden="1">'3.6)b) '!$B$34</definedName>
    <definedName name="solver_opt" localSheetId="5" hidden="1">'3.6)c)'!$B$35</definedName>
    <definedName name="solver_opt" localSheetId="6" hidden="1">'3.6)d)'!$B$36</definedName>
    <definedName name="solver_opt" localSheetId="7" hidden="1">'3.7)a)'!$B$38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8" hidden="1">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8" hidden="1">1</definedName>
    <definedName name="solver_rel1" localSheetId="0" hidden="1">3</definedName>
    <definedName name="solver_rel1" localSheetId="1" hidden="1">3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" localSheetId="6" hidden="1">2</definedName>
    <definedName name="solver_rel1" localSheetId="7" hidden="1">3</definedName>
    <definedName name="solver_rel2" localSheetId="8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1</definedName>
    <definedName name="solver_rel3" localSheetId="8" hidden="1">2</definedName>
    <definedName name="solver_rel3" localSheetId="2" hidden="1">1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4" localSheetId="8" hidden="1">2</definedName>
    <definedName name="solver_rhs1" localSheetId="8" hidden="1">'3.12)a'!$D$26</definedName>
    <definedName name="solver_rhs1" localSheetId="0" hidden="1">'3.2)a)'!$D$22:$D$26</definedName>
    <definedName name="solver_rhs1" localSheetId="1" hidden="1">'3.2)c)'!$D$22:$D$26</definedName>
    <definedName name="solver_rhs1" localSheetId="2" hidden="1">'3.5)a)'!$D$37:$D$44</definedName>
    <definedName name="solver_rhs1" localSheetId="3" hidden="1">'3.6)a)'!$D$37:$D$50</definedName>
    <definedName name="solver_rhs1" localSheetId="4" hidden="1">'3.6)b) '!$D$37:$D$38</definedName>
    <definedName name="solver_rhs1" localSheetId="5" hidden="1">'3.6)c)'!$D$39:$D$50</definedName>
    <definedName name="solver_rhs1" localSheetId="6" hidden="1">'3.6)d)'!$D$41:$D$52</definedName>
    <definedName name="solver_rhs1" localSheetId="7" hidden="1">'3.7)a)'!$D$41:$D$45</definedName>
    <definedName name="solver_rhs2" localSheetId="8" hidden="1">'3.12)a'!$T$15:$T$20</definedName>
    <definedName name="solver_rhs2" localSheetId="0" hidden="1">'3.2)a)'!$D$27:$D$31</definedName>
    <definedName name="solver_rhs2" localSheetId="1" hidden="1">'3.2)c)'!$D$27:$D$31</definedName>
    <definedName name="solver_rhs2" localSheetId="2" hidden="1">'3.5)a)'!$D$45:$D$52</definedName>
    <definedName name="solver_rhs2" localSheetId="3" hidden="1">'3.6)a)'!$D$39:$D$47</definedName>
    <definedName name="solver_rhs2" localSheetId="4" hidden="1">'3.6)b) '!$D$39:$D$50</definedName>
    <definedName name="solver_rhs2" localSheetId="5" hidden="1">'3.6)c)'!$D$39:$D$50</definedName>
    <definedName name="solver_rhs2" localSheetId="6" hidden="1">'3.6)d)'!$D$41:$D$52</definedName>
    <definedName name="solver_rhs2" localSheetId="7" hidden="1">'3.7)a)'!$D$46:$D$48</definedName>
    <definedName name="solver_rhs3" localSheetId="8" hidden="1">'3.12)a'!$T$15:$T$20</definedName>
    <definedName name="solver_rhs3" localSheetId="2" hidden="1">'3.5)a)'!$B$7:$I$7</definedName>
    <definedName name="solver_rhs3" localSheetId="3" hidden="1">'3.6)a)'!$D$48:$D$50</definedName>
    <definedName name="solver_rhs3" localSheetId="4" hidden="1">'3.6)b) '!$D$48:$D$50</definedName>
    <definedName name="solver_rhs3" localSheetId="5" hidden="1">'3.6)c)'!$D$48:$D$50</definedName>
    <definedName name="solver_rhs3" localSheetId="6" hidden="1">'3.6)d)'!$D$50:$D$52</definedName>
    <definedName name="solver_rhs3" localSheetId="7" hidden="1">'3.7)a)'!$D$49:$D$51</definedName>
    <definedName name="solver_rhs4" localSheetId="8" hidden="1">'3.12)a'!$T$19:$T$20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8" hidden="1">1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R15" i="10"/>
  <c r="R16" i="10"/>
  <c r="R17" i="10"/>
  <c r="R18" i="10"/>
  <c r="R19" i="10"/>
  <c r="R20" i="10"/>
  <c r="B26" i="10" l="1"/>
  <c r="D26" i="10"/>
  <c r="T15" i="10"/>
  <c r="B38" i="17" l="1"/>
  <c r="B37" i="17"/>
  <c r="D41" i="19" l="1"/>
  <c r="J14" i="19"/>
  <c r="D47" i="19" s="1"/>
  <c r="I14" i="19"/>
  <c r="D46" i="19" s="1"/>
  <c r="H14" i="19"/>
  <c r="D45" i="19" s="1"/>
  <c r="G14" i="19"/>
  <c r="D44" i="19" s="1"/>
  <c r="F14" i="19"/>
  <c r="D43" i="19" s="1"/>
  <c r="E14" i="19"/>
  <c r="D42" i="19" s="1"/>
  <c r="D14" i="19"/>
  <c r="C14" i="19"/>
  <c r="D40" i="19" s="1"/>
  <c r="B14" i="19"/>
  <c r="D39" i="19" s="1"/>
  <c r="D50" i="19"/>
  <c r="B50" i="19"/>
  <c r="D49" i="19"/>
  <c r="B49" i="19"/>
  <c r="D48" i="19"/>
  <c r="B48" i="19"/>
  <c r="F32" i="19"/>
  <c r="B37" i="19" s="1"/>
  <c r="F31" i="19"/>
  <c r="B36" i="19" s="1"/>
  <c r="K27" i="19"/>
  <c r="B47" i="19" s="1"/>
  <c r="J27" i="19"/>
  <c r="B46" i="19" s="1"/>
  <c r="I27" i="19"/>
  <c r="B45" i="19" s="1"/>
  <c r="H27" i="19"/>
  <c r="B44" i="19" s="1"/>
  <c r="G27" i="19"/>
  <c r="B43" i="19" s="1"/>
  <c r="F27" i="19"/>
  <c r="B42" i="19" s="1"/>
  <c r="E27" i="19"/>
  <c r="B41" i="19" s="1"/>
  <c r="D27" i="19"/>
  <c r="B40" i="19" s="1"/>
  <c r="C27" i="19"/>
  <c r="B39" i="19" s="1"/>
  <c r="L26" i="19"/>
  <c r="L25" i="19"/>
  <c r="L24" i="19"/>
  <c r="C14" i="17"/>
  <c r="D42" i="17" s="1"/>
  <c r="D14" i="17"/>
  <c r="D43" i="17" s="1"/>
  <c r="E14" i="17"/>
  <c r="D44" i="17" s="1"/>
  <c r="F14" i="17"/>
  <c r="D45" i="17" s="1"/>
  <c r="G14" i="17"/>
  <c r="D46" i="17" s="1"/>
  <c r="H14" i="17"/>
  <c r="D47" i="17" s="1"/>
  <c r="I14" i="17"/>
  <c r="D48" i="17" s="1"/>
  <c r="J14" i="17"/>
  <c r="D49" i="17" s="1"/>
  <c r="B14" i="17"/>
  <c r="D41" i="17" s="1"/>
  <c r="D52" i="17"/>
  <c r="D51" i="17"/>
  <c r="D50" i="17"/>
  <c r="E33" i="17"/>
  <c r="B52" i="17" s="1"/>
  <c r="D33" i="17"/>
  <c r="B51" i="17" s="1"/>
  <c r="C33" i="17"/>
  <c r="B50" i="17" s="1"/>
  <c r="F32" i="17"/>
  <c r="F31" i="17"/>
  <c r="B36" i="17" s="1"/>
  <c r="K27" i="17"/>
  <c r="B49" i="17" s="1"/>
  <c r="J27" i="17"/>
  <c r="B48" i="17" s="1"/>
  <c r="I27" i="17"/>
  <c r="B47" i="17" s="1"/>
  <c r="H27" i="17"/>
  <c r="B46" i="17" s="1"/>
  <c r="G27" i="17"/>
  <c r="B45" i="17" s="1"/>
  <c r="F27" i="17"/>
  <c r="B44" i="17" s="1"/>
  <c r="E27" i="17"/>
  <c r="B43" i="17" s="1"/>
  <c r="D27" i="17"/>
  <c r="B42" i="17" s="1"/>
  <c r="C27" i="17"/>
  <c r="B41" i="17" s="1"/>
  <c r="L26" i="17"/>
  <c r="L25" i="17"/>
  <c r="L24" i="17"/>
  <c r="D50" i="15"/>
  <c r="D49" i="15"/>
  <c r="D48" i="15"/>
  <c r="E26" i="15"/>
  <c r="B41" i="15" s="1"/>
  <c r="E32" i="15"/>
  <c r="B50" i="15" s="1"/>
  <c r="D32" i="15"/>
  <c r="B49" i="15" s="1"/>
  <c r="C32" i="15"/>
  <c r="B48" i="15" s="1"/>
  <c r="L24" i="15"/>
  <c r="L23" i="15"/>
  <c r="F31" i="15"/>
  <c r="B38" i="15" s="1"/>
  <c r="F30" i="15"/>
  <c r="B37" i="15" s="1"/>
  <c r="K26" i="15"/>
  <c r="B47" i="15" s="1"/>
  <c r="J26" i="15"/>
  <c r="B46" i="15" s="1"/>
  <c r="I26" i="15"/>
  <c r="B45" i="15" s="1"/>
  <c r="H26" i="15"/>
  <c r="B44" i="15" s="1"/>
  <c r="G26" i="15"/>
  <c r="B43" i="15" s="1"/>
  <c r="F26" i="15"/>
  <c r="B42" i="15" s="1"/>
  <c r="D26" i="15"/>
  <c r="B40" i="15" s="1"/>
  <c r="C26" i="15"/>
  <c r="B39" i="15" s="1"/>
  <c r="L25" i="15"/>
  <c r="B35" i="19" l="1"/>
  <c r="B34" i="15"/>
  <c r="H26" i="9"/>
  <c r="D50" i="9" s="1"/>
  <c r="H27" i="9"/>
  <c r="D51" i="9" s="1"/>
  <c r="H25" i="9"/>
  <c r="D49" i="9" s="1"/>
  <c r="D47" i="9"/>
  <c r="D48" i="9"/>
  <c r="D46" i="9"/>
  <c r="D45" i="9"/>
  <c r="D44" i="9"/>
  <c r="D43" i="9"/>
  <c r="D42" i="9"/>
  <c r="D41" i="9"/>
  <c r="E35" i="9"/>
  <c r="B51" i="9" s="1"/>
  <c r="D35" i="9"/>
  <c r="B50" i="9" s="1"/>
  <c r="C35" i="9"/>
  <c r="B49" i="9" s="1"/>
  <c r="F34" i="9"/>
  <c r="B48" i="9" s="1"/>
  <c r="F33" i="9"/>
  <c r="B47" i="9" s="1"/>
  <c r="F32" i="9"/>
  <c r="B46" i="9" s="1"/>
  <c r="G28" i="9"/>
  <c r="B45" i="9" s="1"/>
  <c r="F28" i="9"/>
  <c r="B44" i="9" s="1"/>
  <c r="E28" i="9"/>
  <c r="B43" i="9" s="1"/>
  <c r="D28" i="9"/>
  <c r="B42" i="9" s="1"/>
  <c r="C28" i="9"/>
  <c r="B41" i="9" s="1"/>
  <c r="B38" i="9"/>
  <c r="D52" i="3"/>
  <c r="D51" i="3"/>
  <c r="D50" i="3"/>
  <c r="D49" i="3"/>
  <c r="D48" i="3"/>
  <c r="D47" i="3"/>
  <c r="D46" i="3"/>
  <c r="D45" i="3"/>
  <c r="D50" i="6"/>
  <c r="D49" i="6"/>
  <c r="B48" i="6"/>
  <c r="D48" i="6"/>
  <c r="B50" i="6"/>
  <c r="B49" i="6"/>
  <c r="F31" i="6"/>
  <c r="B38" i="6" s="1"/>
  <c r="F30" i="6"/>
  <c r="B37" i="6" s="1"/>
  <c r="K26" i="6"/>
  <c r="B47" i="6" s="1"/>
  <c r="J26" i="6"/>
  <c r="B46" i="6" s="1"/>
  <c r="I26" i="6"/>
  <c r="B45" i="6" s="1"/>
  <c r="H26" i="6"/>
  <c r="B44" i="6" s="1"/>
  <c r="G26" i="6"/>
  <c r="B43" i="6" s="1"/>
  <c r="F26" i="6"/>
  <c r="B42" i="6" s="1"/>
  <c r="E26" i="6"/>
  <c r="B41" i="6" s="1"/>
  <c r="D26" i="6"/>
  <c r="B40" i="6" s="1"/>
  <c r="C26" i="6"/>
  <c r="B39" i="6" s="1"/>
  <c r="L25" i="6"/>
  <c r="L24" i="6"/>
  <c r="L23" i="6"/>
  <c r="D32" i="3"/>
  <c r="B38" i="3" s="1"/>
  <c r="E32" i="3"/>
  <c r="B39" i="3" s="1"/>
  <c r="F32" i="3"/>
  <c r="B40" i="3" s="1"/>
  <c r="G32" i="3"/>
  <c r="B41" i="3" s="1"/>
  <c r="H32" i="3"/>
  <c r="B42" i="3" s="1"/>
  <c r="I32" i="3"/>
  <c r="B43" i="3" s="1"/>
  <c r="J32" i="3"/>
  <c r="B44" i="3" s="1"/>
  <c r="C32" i="3"/>
  <c r="B37" i="3" s="1"/>
  <c r="K25" i="3"/>
  <c r="B46" i="3" s="1"/>
  <c r="K26" i="3"/>
  <c r="B47" i="3" s="1"/>
  <c r="K27" i="3"/>
  <c r="B48" i="3" s="1"/>
  <c r="K28" i="3"/>
  <c r="B49" i="3" s="1"/>
  <c r="K29" i="3"/>
  <c r="B50" i="3" s="1"/>
  <c r="K30" i="3"/>
  <c r="B51" i="3" s="1"/>
  <c r="K31" i="3"/>
  <c r="B52" i="3" s="1"/>
  <c r="K24" i="3"/>
  <c r="B45" i="3" s="1"/>
  <c r="B34" i="3"/>
  <c r="B19" i="2"/>
  <c r="B31" i="2"/>
  <c r="B30" i="2"/>
  <c r="B29" i="2"/>
  <c r="B28" i="2"/>
  <c r="B27" i="2"/>
  <c r="B26" i="2"/>
  <c r="B25" i="2"/>
  <c r="B24" i="2"/>
  <c r="B23" i="2"/>
  <c r="B22" i="2"/>
  <c r="B31" i="1"/>
  <c r="B30" i="1"/>
  <c r="B29" i="1"/>
  <c r="B28" i="1"/>
  <c r="B26" i="1"/>
  <c r="B19" i="1"/>
  <c r="B27" i="1"/>
  <c r="B23" i="1"/>
  <c r="B24" i="1"/>
  <c r="B25" i="1"/>
  <c r="B22" i="1"/>
  <c r="B34" i="6" l="1"/>
</calcChain>
</file>

<file path=xl/sharedStrings.xml><?xml version="1.0" encoding="utf-8"?>
<sst xmlns="http://schemas.openxmlformats.org/spreadsheetml/2006/main" count="618" uniqueCount="153">
  <si>
    <t xml:space="preserve">Programmer </t>
  </si>
  <si>
    <t>Task</t>
  </si>
  <si>
    <t>Input Variables</t>
  </si>
  <si>
    <t>Decision Variable</t>
  </si>
  <si>
    <t>Objective Function</t>
  </si>
  <si>
    <t>Minimum total Programmer days</t>
  </si>
  <si>
    <t xml:space="preserve">Total </t>
  </si>
  <si>
    <t>Constraints</t>
  </si>
  <si>
    <t>Programmer 1 can do only one task</t>
  </si>
  <si>
    <t>Programmer 2 can do only one task</t>
  </si>
  <si>
    <t>Programmer 3 can do only one task</t>
  </si>
  <si>
    <t>Programmer 4 can do only one task</t>
  </si>
  <si>
    <t>Programmer 5 can do only one task</t>
  </si>
  <si>
    <t>Task 1 has to have a programmer</t>
  </si>
  <si>
    <t>Task 2 has to have a programmer</t>
  </si>
  <si>
    <t>Task 3 has to have a programmer</t>
  </si>
  <si>
    <t>Task 4 has to have a programmer</t>
  </si>
  <si>
    <t>Task 5 has to have a programmer</t>
  </si>
  <si>
    <t>&lt;=</t>
  </si>
  <si>
    <t>&gt;=</t>
  </si>
  <si>
    <t>-</t>
  </si>
  <si>
    <t>Outlet</t>
  </si>
  <si>
    <t>Percentages</t>
  </si>
  <si>
    <t>Available Cars</t>
  </si>
  <si>
    <t>Distance Between Outlet Pairs</t>
  </si>
  <si>
    <t xml:space="preserve">To Outlet </t>
  </si>
  <si>
    <t>From Outlet</t>
  </si>
  <si>
    <t>Decision Variables</t>
  </si>
  <si>
    <t>Number of Cars Transferred</t>
  </si>
  <si>
    <t xml:space="preserve">Objective Function </t>
  </si>
  <si>
    <t>Total Distance Travelled during redistribution</t>
  </si>
  <si>
    <t>Distribution Center</t>
  </si>
  <si>
    <t>Plant</t>
  </si>
  <si>
    <t>El Paso</t>
  </si>
  <si>
    <t>Sacremento</t>
  </si>
  <si>
    <t>Ft Worth</t>
  </si>
  <si>
    <t xml:space="preserve">Santa Fe </t>
  </si>
  <si>
    <t>Las Vegas</t>
  </si>
  <si>
    <t>Customer Zones</t>
  </si>
  <si>
    <t>Demands</t>
  </si>
  <si>
    <t>Dallas</t>
  </si>
  <si>
    <t>San Antonio</t>
  </si>
  <si>
    <t>Wichita</t>
  </si>
  <si>
    <t>Kansas City</t>
  </si>
  <si>
    <t>Denver</t>
  </si>
  <si>
    <t>Salt Lake City</t>
  </si>
  <si>
    <t>Pheonix</t>
  </si>
  <si>
    <t>Los Angeles</t>
  </si>
  <si>
    <t>San Diego</t>
  </si>
  <si>
    <t xml:space="preserve">Cost Per unit Shipping </t>
  </si>
  <si>
    <t>Distribution Centers</t>
  </si>
  <si>
    <t>Santa Fe</t>
  </si>
  <si>
    <t>Shipped to Distribution Centers</t>
  </si>
  <si>
    <t xml:space="preserve">Total Power Received </t>
  </si>
  <si>
    <t>Total Shipped by DC</t>
  </si>
  <si>
    <t>Total Power Shipped to DC</t>
  </si>
  <si>
    <t>Distribution Cost for following Quarter</t>
  </si>
  <si>
    <t xml:space="preserve">Total Quarterly Capacity </t>
  </si>
  <si>
    <t>Total Quarterly Production at El Paso</t>
  </si>
  <si>
    <t>Total Quarterly Production at Sacremento</t>
  </si>
  <si>
    <t>Demand at Dallas</t>
  </si>
  <si>
    <t>Demand at San Antonio</t>
  </si>
  <si>
    <t>Demand at Wichita</t>
  </si>
  <si>
    <t>Demand at Kansas City</t>
  </si>
  <si>
    <t>Demand at Denver</t>
  </si>
  <si>
    <t>Demand at Salt Lake City</t>
  </si>
  <si>
    <t>Demand at Pheonix</t>
  </si>
  <si>
    <t>Demand at Los Angeles</t>
  </si>
  <si>
    <t>Demand at San Diego</t>
  </si>
  <si>
    <t>Cost per unit</t>
  </si>
  <si>
    <t>DC Requirement Ft Worth</t>
  </si>
  <si>
    <t>DC Requirement Santa Fe</t>
  </si>
  <si>
    <t>DC Requirement Las Vegas</t>
  </si>
  <si>
    <t>=</t>
  </si>
  <si>
    <t>Minimum car required at 1</t>
  </si>
  <si>
    <t>Minimum car required at 2</t>
  </si>
  <si>
    <t>Minimum car required at 3</t>
  </si>
  <si>
    <t>Minimum car required at 4</t>
  </si>
  <si>
    <t>Minimum car required at 5</t>
  </si>
  <si>
    <t>Minimum car required at 6</t>
  </si>
  <si>
    <t>Minimum car required at 7</t>
  </si>
  <si>
    <t>Minimum car required at 8</t>
  </si>
  <si>
    <t>Maximum cars Available for redistribution at 1</t>
  </si>
  <si>
    <t>Maximum cars Available for redistribution at 2</t>
  </si>
  <si>
    <t>Maximum cars Available for redistribution at 3</t>
  </si>
  <si>
    <t>Maximum cars Available for redistribution at 4</t>
  </si>
  <si>
    <t>Maximum cars Available for redistribution at 5</t>
  </si>
  <si>
    <t>Maximum cars Available for redistribution at 6</t>
  </si>
  <si>
    <t>Maximum cars Available for redistribution at 7</t>
  </si>
  <si>
    <t>Maximum cars Available for redistribution at 8</t>
  </si>
  <si>
    <t xml:space="preserve">Refinery </t>
  </si>
  <si>
    <t>Requirement</t>
  </si>
  <si>
    <t>R1</t>
  </si>
  <si>
    <t>R2</t>
  </si>
  <si>
    <t>R3</t>
  </si>
  <si>
    <t>R4</t>
  </si>
  <si>
    <t>R5</t>
  </si>
  <si>
    <t>Cost ($/1000 barrels)</t>
  </si>
  <si>
    <t>To</t>
  </si>
  <si>
    <t>From</t>
  </si>
  <si>
    <t>Well1</t>
  </si>
  <si>
    <t>Well2</t>
  </si>
  <si>
    <t>Well3</t>
  </si>
  <si>
    <t>Pump A</t>
  </si>
  <si>
    <t>Pump B</t>
  </si>
  <si>
    <t>Pump C</t>
  </si>
  <si>
    <t>Per Day Capacity (1000 barrels)</t>
  </si>
  <si>
    <t>Cost of providing oil</t>
  </si>
  <si>
    <t>Total provided by Wells</t>
  </si>
  <si>
    <t>Capacity of Refinery 1</t>
  </si>
  <si>
    <t>Capacity of Refinery 2</t>
  </si>
  <si>
    <t>Capacity of Refinery 3</t>
  </si>
  <si>
    <t>Capacity of Refinery 4</t>
  </si>
  <si>
    <t>Capacity of Refinery 5</t>
  </si>
  <si>
    <t>Capacity of Well 1</t>
  </si>
  <si>
    <t>Capacity of Well 2</t>
  </si>
  <si>
    <t>Capacity of Well 3</t>
  </si>
  <si>
    <t>Only Oil Received is Provided by  Pump A</t>
  </si>
  <si>
    <t>Only Oil Received is Provided by  Pump B</t>
  </si>
  <si>
    <t>Only Oil Received is Provided by  Pump C</t>
  </si>
  <si>
    <t>Total oil received by Pump</t>
  </si>
  <si>
    <t>Total oil Provided by Pump</t>
  </si>
  <si>
    <t xml:space="preserve">Number of barrels of oil </t>
  </si>
  <si>
    <t>Total Received by Refinery</t>
  </si>
  <si>
    <t xml:space="preserve">Input Variables </t>
  </si>
  <si>
    <t xml:space="preserve">Investment </t>
  </si>
  <si>
    <t>Total Funds Available</t>
  </si>
  <si>
    <t xml:space="preserve">Obligated Loan </t>
  </si>
  <si>
    <t xml:space="preserve">Amount Invested </t>
  </si>
  <si>
    <t>Year</t>
  </si>
  <si>
    <t>Money Left in Annuity</t>
  </si>
  <si>
    <t>Total received by DC</t>
  </si>
  <si>
    <t>New Increased Demands</t>
  </si>
  <si>
    <t>Plant Capacity needed at El Paso</t>
  </si>
  <si>
    <t>Plant Capacity needed at Sacremento</t>
  </si>
  <si>
    <t>A Year 1</t>
  </si>
  <si>
    <t>A Year 2</t>
  </si>
  <si>
    <t>A Year 3</t>
  </si>
  <si>
    <t>B Year 1</t>
  </si>
  <si>
    <t>B Year 2</t>
  </si>
  <si>
    <t>C Year 3</t>
  </si>
  <si>
    <t>D Year 5</t>
  </si>
  <si>
    <t>A Year 4</t>
  </si>
  <si>
    <t>B Year 3</t>
  </si>
  <si>
    <t>I0</t>
  </si>
  <si>
    <t xml:space="preserve">Type of Investment as per Year </t>
  </si>
  <si>
    <t xml:space="preserve">Return of Investment </t>
  </si>
  <si>
    <t>I1</t>
  </si>
  <si>
    <t>I2</t>
  </si>
  <si>
    <t>I3</t>
  </si>
  <si>
    <t>I4</t>
  </si>
  <si>
    <t>Total Investments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</si>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</sst>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1" xfId="0" applyFill="1" applyBorder="1"/>
    <xf numFmtId="44" fontId="0" fillId="0" borderId="0" xfId="1" applyFont="1"/>
    <xf numFmtId="0" fontId="0" fillId="3" borderId="1" xfId="0" applyFont="1" applyFill="1" applyBorder="1"/>
    <xf numFmtId="0" fontId="0" fillId="3" borderId="1" xfId="0" applyFill="1" applyBorder="1"/>
    <xf numFmtId="2" fontId="0" fillId="0" borderId="0" xfId="0" applyNumberFormat="1"/>
    <xf numFmtId="0" fontId="0" fillId="0" borderId="0" xfId="0" applyNumberFormat="1"/>
    <xf numFmtId="0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1"/>
  <sheetViews>
    <sheetView topLeftCell="A12" workbookViewId="0">
      <selection activeCell="C16" sqref="C16"/>
    </sheetView>
  </sheetViews>
  <sheetFormatPr defaultRowHeight="14.5" x14ac:dyDescent="0.35"/>
  <cols>
    <col min="1" max="1" width="30.6328125" bestFit="1" customWidth="1"/>
  </cols>
  <sheetData>
    <row r="1" spans="1:7" x14ac:dyDescent="0.35">
      <c r="A1" t="s">
        <v>2</v>
      </c>
    </row>
    <row r="2" spans="1:7" x14ac:dyDescent="0.35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</row>
    <row r="3" spans="1:7" x14ac:dyDescent="0.35">
      <c r="A3" t="s">
        <v>0</v>
      </c>
      <c r="B3">
        <v>1</v>
      </c>
      <c r="C3">
        <v>50</v>
      </c>
      <c r="D3">
        <v>25</v>
      </c>
      <c r="E3">
        <v>78</v>
      </c>
      <c r="F3">
        <v>64</v>
      </c>
      <c r="G3">
        <v>60</v>
      </c>
    </row>
    <row r="4" spans="1:7" x14ac:dyDescent="0.35">
      <c r="B4">
        <v>2</v>
      </c>
      <c r="C4">
        <v>43</v>
      </c>
      <c r="D4">
        <v>90</v>
      </c>
      <c r="E4">
        <v>70</v>
      </c>
      <c r="F4">
        <v>56</v>
      </c>
      <c r="G4">
        <v>72</v>
      </c>
    </row>
    <row r="5" spans="1:7" x14ac:dyDescent="0.35">
      <c r="B5">
        <v>3</v>
      </c>
      <c r="C5">
        <v>60</v>
      </c>
      <c r="D5">
        <v>28</v>
      </c>
      <c r="E5">
        <v>80</v>
      </c>
      <c r="F5">
        <v>66</v>
      </c>
      <c r="G5">
        <v>68</v>
      </c>
    </row>
    <row r="6" spans="1:7" x14ac:dyDescent="0.35">
      <c r="B6">
        <v>4</v>
      </c>
      <c r="C6">
        <v>54</v>
      </c>
      <c r="D6">
        <v>29</v>
      </c>
      <c r="E6">
        <v>75</v>
      </c>
      <c r="F6">
        <v>60</v>
      </c>
      <c r="G6">
        <v>70</v>
      </c>
    </row>
    <row r="7" spans="1:7" x14ac:dyDescent="0.35">
      <c r="B7">
        <v>5</v>
      </c>
      <c r="C7">
        <v>45</v>
      </c>
      <c r="D7">
        <v>32</v>
      </c>
      <c r="E7">
        <v>70</v>
      </c>
      <c r="F7">
        <v>62</v>
      </c>
      <c r="G7">
        <v>75</v>
      </c>
    </row>
    <row r="9" spans="1:7" x14ac:dyDescent="0.35">
      <c r="A9" t="s">
        <v>3</v>
      </c>
    </row>
    <row r="10" spans="1:7" x14ac:dyDescent="0.35">
      <c r="B10" t="s">
        <v>1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7" x14ac:dyDescent="0.35">
      <c r="A11" t="s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35"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5"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</row>
    <row r="14" spans="1:7" x14ac:dyDescent="0.35">
      <c r="B14">
        <v>4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35">
      <c r="B15">
        <v>5</v>
      </c>
      <c r="C15">
        <v>0</v>
      </c>
      <c r="D15">
        <v>0</v>
      </c>
      <c r="E15">
        <v>1</v>
      </c>
      <c r="F15">
        <v>0</v>
      </c>
      <c r="G15">
        <v>0</v>
      </c>
    </row>
    <row r="18" spans="1:4" x14ac:dyDescent="0.35">
      <c r="A18" t="s">
        <v>4</v>
      </c>
    </row>
    <row r="19" spans="1:4" x14ac:dyDescent="0.35">
      <c r="A19" s="15" t="s">
        <v>5</v>
      </c>
      <c r="B19" s="15">
        <f>SUMPRODUCT(C11:G15,C3:G7)</f>
        <v>261</v>
      </c>
    </row>
    <row r="21" spans="1:4" x14ac:dyDescent="0.35">
      <c r="A21" t="s">
        <v>7</v>
      </c>
    </row>
    <row r="22" spans="1:4" x14ac:dyDescent="0.35">
      <c r="A22" t="s">
        <v>8</v>
      </c>
      <c r="B22">
        <f>SUM(C11:G11)</f>
        <v>1</v>
      </c>
      <c r="C22" t="s">
        <v>19</v>
      </c>
      <c r="D22">
        <v>1</v>
      </c>
    </row>
    <row r="23" spans="1:4" x14ac:dyDescent="0.35">
      <c r="A23" t="s">
        <v>9</v>
      </c>
      <c r="B23">
        <f t="shared" ref="B23:B25" si="0">SUM(C12:G12)</f>
        <v>1</v>
      </c>
      <c r="C23" t="s">
        <v>19</v>
      </c>
      <c r="D23">
        <v>1</v>
      </c>
    </row>
    <row r="24" spans="1:4" x14ac:dyDescent="0.35">
      <c r="A24" t="s">
        <v>10</v>
      </c>
      <c r="B24">
        <f t="shared" si="0"/>
        <v>1</v>
      </c>
      <c r="C24" t="s">
        <v>19</v>
      </c>
      <c r="D24">
        <v>1</v>
      </c>
    </row>
    <row r="25" spans="1:4" x14ac:dyDescent="0.35">
      <c r="A25" t="s">
        <v>11</v>
      </c>
      <c r="B25">
        <f t="shared" si="0"/>
        <v>1</v>
      </c>
      <c r="C25" t="s">
        <v>19</v>
      </c>
      <c r="D25">
        <v>1</v>
      </c>
    </row>
    <row r="26" spans="1:4" x14ac:dyDescent="0.35">
      <c r="A26" t="s">
        <v>12</v>
      </c>
      <c r="B26">
        <f>SUM(C15:G15)</f>
        <v>1</v>
      </c>
      <c r="C26" t="s">
        <v>19</v>
      </c>
      <c r="D26">
        <v>1</v>
      </c>
    </row>
    <row r="27" spans="1:4" x14ac:dyDescent="0.35">
      <c r="A27" t="s">
        <v>13</v>
      </c>
      <c r="B27">
        <f>SUM(C11:C15)</f>
        <v>1</v>
      </c>
      <c r="C27" t="s">
        <v>18</v>
      </c>
      <c r="D27">
        <v>1</v>
      </c>
    </row>
    <row r="28" spans="1:4" x14ac:dyDescent="0.35">
      <c r="A28" t="s">
        <v>14</v>
      </c>
      <c r="B28">
        <f>SUM(D11:D15)</f>
        <v>1</v>
      </c>
      <c r="C28" t="s">
        <v>18</v>
      </c>
      <c r="D28">
        <v>1</v>
      </c>
    </row>
    <row r="29" spans="1:4" x14ac:dyDescent="0.35">
      <c r="A29" t="s">
        <v>15</v>
      </c>
      <c r="B29">
        <f>SUM(E11:E15)</f>
        <v>1</v>
      </c>
      <c r="C29" t="s">
        <v>18</v>
      </c>
      <c r="D29">
        <v>1</v>
      </c>
    </row>
    <row r="30" spans="1:4" x14ac:dyDescent="0.35">
      <c r="A30" t="s">
        <v>16</v>
      </c>
      <c r="B30">
        <f>SUM(F11:F15)</f>
        <v>1</v>
      </c>
      <c r="C30" t="s">
        <v>18</v>
      </c>
      <c r="D30">
        <v>1</v>
      </c>
    </row>
    <row r="31" spans="1:4" x14ac:dyDescent="0.35">
      <c r="A31" t="s">
        <v>17</v>
      </c>
      <c r="B31">
        <f>SUM(G11:G15)</f>
        <v>1</v>
      </c>
      <c r="C31" t="s">
        <v>18</v>
      </c>
      <c r="D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1"/>
  <sheetViews>
    <sheetView workbookViewId="0">
      <selection activeCell="A19" sqref="A19:B19"/>
    </sheetView>
  </sheetViews>
  <sheetFormatPr defaultRowHeight="14.5" x14ac:dyDescent="0.35"/>
  <cols>
    <col min="1" max="1" width="30.6328125" bestFit="1" customWidth="1"/>
  </cols>
  <sheetData>
    <row r="1" spans="1:7" x14ac:dyDescent="0.35">
      <c r="A1" s="3" t="s">
        <v>2</v>
      </c>
    </row>
    <row r="2" spans="1:7" x14ac:dyDescent="0.35"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5">
      <c r="A3" t="s">
        <v>0</v>
      </c>
      <c r="B3" s="2">
        <v>1</v>
      </c>
      <c r="C3" s="2">
        <v>50</v>
      </c>
      <c r="D3" s="2">
        <v>25</v>
      </c>
      <c r="E3" s="2">
        <v>78</v>
      </c>
      <c r="F3" s="2">
        <v>64</v>
      </c>
      <c r="G3" s="2">
        <v>60</v>
      </c>
    </row>
    <row r="4" spans="1:7" x14ac:dyDescent="0.35">
      <c r="B4" s="2">
        <v>2</v>
      </c>
      <c r="C4" s="2">
        <v>43</v>
      </c>
      <c r="D4" s="2">
        <v>90</v>
      </c>
      <c r="E4" s="2">
        <v>70</v>
      </c>
      <c r="F4" s="2">
        <v>56</v>
      </c>
      <c r="G4" s="2">
        <v>72</v>
      </c>
    </row>
    <row r="5" spans="1:7" x14ac:dyDescent="0.35">
      <c r="B5" s="2">
        <v>3</v>
      </c>
      <c r="C5" s="2">
        <v>60</v>
      </c>
      <c r="D5" s="2">
        <v>28</v>
      </c>
      <c r="E5" s="2">
        <v>80</v>
      </c>
      <c r="F5" s="2">
        <v>66</v>
      </c>
      <c r="G5" s="2">
        <v>68</v>
      </c>
    </row>
    <row r="6" spans="1:7" x14ac:dyDescent="0.35">
      <c r="B6" s="2">
        <v>4</v>
      </c>
      <c r="C6" s="2">
        <v>54</v>
      </c>
      <c r="D6" s="2">
        <v>29</v>
      </c>
      <c r="E6" s="2">
        <v>75</v>
      </c>
      <c r="F6" s="2">
        <v>60</v>
      </c>
      <c r="G6" s="2">
        <v>70</v>
      </c>
    </row>
    <row r="7" spans="1:7" x14ac:dyDescent="0.35">
      <c r="B7" s="2">
        <v>5</v>
      </c>
      <c r="C7" s="2">
        <v>45</v>
      </c>
      <c r="D7" s="2">
        <v>32</v>
      </c>
      <c r="E7" s="2">
        <v>70</v>
      </c>
      <c r="F7" s="2">
        <v>62</v>
      </c>
      <c r="G7" s="2">
        <v>75</v>
      </c>
    </row>
    <row r="9" spans="1:7" x14ac:dyDescent="0.35">
      <c r="A9" s="3" t="s">
        <v>3</v>
      </c>
    </row>
    <row r="10" spans="1:7" x14ac:dyDescent="0.35">
      <c r="B10" t="s">
        <v>1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7" x14ac:dyDescent="0.35">
      <c r="A11" t="s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 x14ac:dyDescent="0.35"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5">
      <c r="B13">
        <v>3</v>
      </c>
      <c r="C13">
        <v>0</v>
      </c>
      <c r="D13" s="1" t="s">
        <v>20</v>
      </c>
      <c r="E13">
        <v>0</v>
      </c>
      <c r="F13" s="1" t="s">
        <v>20</v>
      </c>
      <c r="G13">
        <v>1</v>
      </c>
    </row>
    <row r="14" spans="1:7" x14ac:dyDescent="0.35">
      <c r="B14">
        <v>4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35">
      <c r="B15">
        <v>5</v>
      </c>
      <c r="C15">
        <v>0</v>
      </c>
      <c r="D15">
        <v>0</v>
      </c>
      <c r="E15">
        <v>1</v>
      </c>
      <c r="F15">
        <v>0</v>
      </c>
      <c r="G15">
        <v>0</v>
      </c>
    </row>
    <row r="17" spans="1:4" x14ac:dyDescent="0.35">
      <c r="A17" s="3"/>
    </row>
    <row r="18" spans="1:4" x14ac:dyDescent="0.35">
      <c r="A18" s="3" t="s">
        <v>4</v>
      </c>
    </row>
    <row r="19" spans="1:4" x14ac:dyDescent="0.35">
      <c r="A19" s="15" t="s">
        <v>5</v>
      </c>
      <c r="B19" s="15">
        <f>SUMPRODUCT(C11:G12,C3:G4)+SUMPRODUCT(C6:G7,C14:G15)+C5*C13+E5*E13+G5*G13</f>
        <v>266</v>
      </c>
    </row>
    <row r="21" spans="1:4" x14ac:dyDescent="0.35">
      <c r="A21" s="3" t="s">
        <v>7</v>
      </c>
    </row>
    <row r="22" spans="1:4" x14ac:dyDescent="0.35">
      <c r="A22" t="s">
        <v>8</v>
      </c>
      <c r="B22">
        <f>SUM(C11:G11)</f>
        <v>1</v>
      </c>
      <c r="C22" t="s">
        <v>19</v>
      </c>
      <c r="D22">
        <v>1</v>
      </c>
    </row>
    <row r="23" spans="1:4" x14ac:dyDescent="0.35">
      <c r="A23" t="s">
        <v>9</v>
      </c>
      <c r="B23">
        <f t="shared" ref="B23:B25" si="0">SUM(C12:G12)</f>
        <v>1</v>
      </c>
      <c r="C23" t="s">
        <v>19</v>
      </c>
      <c r="D23">
        <v>1</v>
      </c>
    </row>
    <row r="24" spans="1:4" x14ac:dyDescent="0.35">
      <c r="A24" t="s">
        <v>10</v>
      </c>
      <c r="B24">
        <f t="shared" si="0"/>
        <v>1</v>
      </c>
      <c r="C24" t="s">
        <v>19</v>
      </c>
      <c r="D24">
        <v>1</v>
      </c>
    </row>
    <row r="25" spans="1:4" x14ac:dyDescent="0.35">
      <c r="A25" t="s">
        <v>11</v>
      </c>
      <c r="B25">
        <f t="shared" si="0"/>
        <v>1</v>
      </c>
      <c r="C25" t="s">
        <v>19</v>
      </c>
      <c r="D25">
        <v>1</v>
      </c>
    </row>
    <row r="26" spans="1:4" x14ac:dyDescent="0.35">
      <c r="A26" t="s">
        <v>12</v>
      </c>
      <c r="B26">
        <f>SUM(C15:G15)</f>
        <v>1</v>
      </c>
      <c r="C26" t="s">
        <v>19</v>
      </c>
      <c r="D26">
        <v>1</v>
      </c>
    </row>
    <row r="27" spans="1:4" x14ac:dyDescent="0.35">
      <c r="A27" t="s">
        <v>13</v>
      </c>
      <c r="B27">
        <f>SUM(C11:C15)</f>
        <v>1</v>
      </c>
      <c r="C27" t="s">
        <v>18</v>
      </c>
      <c r="D27">
        <v>1</v>
      </c>
    </row>
    <row r="28" spans="1:4" x14ac:dyDescent="0.35">
      <c r="A28" t="s">
        <v>14</v>
      </c>
      <c r="B28">
        <f>SUM(D11:D15)</f>
        <v>1</v>
      </c>
      <c r="C28" t="s">
        <v>18</v>
      </c>
      <c r="D28">
        <v>1</v>
      </c>
    </row>
    <row r="29" spans="1:4" x14ac:dyDescent="0.35">
      <c r="A29" t="s">
        <v>15</v>
      </c>
      <c r="B29">
        <f>SUM(E11:E15)</f>
        <v>1</v>
      </c>
      <c r="C29" t="s">
        <v>18</v>
      </c>
      <c r="D29">
        <v>1</v>
      </c>
    </row>
    <row r="30" spans="1:4" x14ac:dyDescent="0.35">
      <c r="A30" t="s">
        <v>16</v>
      </c>
      <c r="B30">
        <f>SUM(F11:F15)</f>
        <v>1</v>
      </c>
      <c r="C30" t="s">
        <v>18</v>
      </c>
      <c r="D30">
        <v>1</v>
      </c>
    </row>
    <row r="31" spans="1:4" x14ac:dyDescent="0.35">
      <c r="A31" t="s">
        <v>17</v>
      </c>
      <c r="B31">
        <f>SUM(G11:G15)</f>
        <v>1</v>
      </c>
      <c r="C31" t="s">
        <v>18</v>
      </c>
      <c r="D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18" workbookViewId="0">
      <selection activeCell="A34" sqref="A34:B34"/>
    </sheetView>
  </sheetViews>
  <sheetFormatPr defaultRowHeight="14.5" x14ac:dyDescent="0.35"/>
  <cols>
    <col min="1" max="1" width="40" bestFit="1" customWidth="1"/>
  </cols>
  <sheetData>
    <row r="1" spans="1:10" x14ac:dyDescent="0.35">
      <c r="A1" s="3" t="s">
        <v>2</v>
      </c>
    </row>
    <row r="3" spans="1:10" x14ac:dyDescent="0.35">
      <c r="A3" t="s">
        <v>21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</row>
    <row r="4" spans="1:10" x14ac:dyDescent="0.35">
      <c r="A4" t="s">
        <v>22</v>
      </c>
      <c r="B4" s="2">
        <v>20</v>
      </c>
      <c r="C4" s="2">
        <v>10</v>
      </c>
      <c r="D4" s="2">
        <v>20</v>
      </c>
      <c r="E4" s="2">
        <v>5</v>
      </c>
      <c r="F4" s="2">
        <v>10</v>
      </c>
      <c r="G4" s="2">
        <v>20</v>
      </c>
      <c r="H4" s="2">
        <v>5</v>
      </c>
      <c r="I4" s="2">
        <v>10</v>
      </c>
    </row>
    <row r="6" spans="1:10" x14ac:dyDescent="0.35">
      <c r="A6" t="s">
        <v>21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</row>
    <row r="7" spans="1:10" x14ac:dyDescent="0.35">
      <c r="A7" t="s">
        <v>23</v>
      </c>
      <c r="B7" s="2">
        <v>4</v>
      </c>
      <c r="C7" s="2">
        <v>14</v>
      </c>
      <c r="D7" s="2">
        <v>5</v>
      </c>
      <c r="E7" s="2">
        <v>17</v>
      </c>
      <c r="F7" s="2">
        <v>22</v>
      </c>
      <c r="G7" s="2">
        <v>7</v>
      </c>
      <c r="H7" s="2">
        <v>10</v>
      </c>
      <c r="I7" s="2">
        <v>21</v>
      </c>
    </row>
    <row r="9" spans="1:10" x14ac:dyDescent="0.35">
      <c r="A9" t="s">
        <v>24</v>
      </c>
    </row>
    <row r="10" spans="1:10" x14ac:dyDescent="0.35">
      <c r="C10" t="s">
        <v>25</v>
      </c>
    </row>
    <row r="11" spans="1:10" x14ac:dyDescent="0.35">
      <c r="A11" t="s">
        <v>26</v>
      </c>
      <c r="B11" s="2"/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</row>
    <row r="12" spans="1:10" x14ac:dyDescent="0.35">
      <c r="B12" s="2">
        <v>1</v>
      </c>
      <c r="C12" s="2" t="s">
        <v>20</v>
      </c>
      <c r="D12" s="2">
        <v>8</v>
      </c>
      <c r="E12" s="2">
        <v>6</v>
      </c>
      <c r="F12" s="2">
        <v>7</v>
      </c>
      <c r="G12" s="2">
        <v>3</v>
      </c>
      <c r="H12" s="2">
        <v>5</v>
      </c>
      <c r="I12" s="2">
        <v>4</v>
      </c>
      <c r="J12" s="2">
        <v>2</v>
      </c>
    </row>
    <row r="13" spans="1:10" x14ac:dyDescent="0.35">
      <c r="B13" s="2">
        <v>2</v>
      </c>
      <c r="C13" s="2">
        <v>8</v>
      </c>
      <c r="D13" s="2" t="s">
        <v>20</v>
      </c>
      <c r="E13" s="2">
        <v>6</v>
      </c>
      <c r="F13" s="2">
        <v>5</v>
      </c>
      <c r="G13" s="2">
        <v>8</v>
      </c>
      <c r="H13" s="2">
        <v>4</v>
      </c>
      <c r="I13" s="2">
        <v>6</v>
      </c>
      <c r="J13" s="2">
        <v>7</v>
      </c>
    </row>
    <row r="14" spans="1:10" x14ac:dyDescent="0.35">
      <c r="B14" s="2">
        <v>3</v>
      </c>
      <c r="C14" s="2">
        <v>6</v>
      </c>
      <c r="D14" s="2">
        <v>6</v>
      </c>
      <c r="E14" s="2" t="s">
        <v>20</v>
      </c>
      <c r="F14" s="2">
        <v>8</v>
      </c>
      <c r="G14" s="2">
        <v>3</v>
      </c>
      <c r="H14" s="2">
        <v>4</v>
      </c>
      <c r="I14" s="2">
        <v>7</v>
      </c>
      <c r="J14" s="2">
        <v>4</v>
      </c>
    </row>
    <row r="15" spans="1:10" x14ac:dyDescent="0.35">
      <c r="B15" s="2">
        <v>4</v>
      </c>
      <c r="C15" s="2">
        <v>7</v>
      </c>
      <c r="D15" s="2">
        <v>5</v>
      </c>
      <c r="E15" s="2">
        <v>8</v>
      </c>
      <c r="F15" s="2" t="s">
        <v>20</v>
      </c>
      <c r="G15" s="2">
        <v>9</v>
      </c>
      <c r="H15" s="2">
        <v>5</v>
      </c>
      <c r="I15" s="2">
        <v>3</v>
      </c>
      <c r="J15" s="2">
        <v>7</v>
      </c>
    </row>
    <row r="16" spans="1:10" x14ac:dyDescent="0.35">
      <c r="B16" s="2">
        <v>5</v>
      </c>
      <c r="C16" s="2">
        <v>3</v>
      </c>
      <c r="D16" s="2">
        <v>8</v>
      </c>
      <c r="E16" s="2">
        <v>3</v>
      </c>
      <c r="F16" s="2">
        <v>9</v>
      </c>
      <c r="G16" s="2" t="s">
        <v>20</v>
      </c>
      <c r="H16" s="2">
        <v>5</v>
      </c>
      <c r="I16" s="2">
        <v>6</v>
      </c>
      <c r="J16" s="2">
        <v>2</v>
      </c>
    </row>
    <row r="17" spans="1:11" x14ac:dyDescent="0.35">
      <c r="B17" s="2">
        <v>6</v>
      </c>
      <c r="C17" s="2">
        <v>5</v>
      </c>
      <c r="D17" s="2">
        <v>4</v>
      </c>
      <c r="E17" s="2">
        <v>4</v>
      </c>
      <c r="F17" s="2">
        <v>5</v>
      </c>
      <c r="G17" s="2">
        <v>5</v>
      </c>
      <c r="H17" s="2" t="s">
        <v>20</v>
      </c>
      <c r="I17" s="2">
        <v>3</v>
      </c>
      <c r="J17" s="2">
        <v>3</v>
      </c>
    </row>
    <row r="18" spans="1:11" x14ac:dyDescent="0.35">
      <c r="B18" s="2">
        <v>7</v>
      </c>
      <c r="C18" s="2">
        <v>4</v>
      </c>
      <c r="D18" s="2">
        <v>7</v>
      </c>
      <c r="E18" s="2">
        <v>7</v>
      </c>
      <c r="F18" s="2">
        <v>3</v>
      </c>
      <c r="G18" s="2">
        <v>6</v>
      </c>
      <c r="H18" s="2">
        <v>3</v>
      </c>
      <c r="I18" s="2" t="s">
        <v>20</v>
      </c>
      <c r="J18" s="2">
        <v>4</v>
      </c>
    </row>
    <row r="19" spans="1:11" x14ac:dyDescent="0.35">
      <c r="B19" s="2">
        <v>8</v>
      </c>
      <c r="C19" s="2">
        <v>2</v>
      </c>
      <c r="D19" s="2">
        <v>4</v>
      </c>
      <c r="E19" s="2">
        <v>4</v>
      </c>
      <c r="F19" s="2">
        <v>7</v>
      </c>
      <c r="G19" s="2">
        <v>2</v>
      </c>
      <c r="H19" s="2">
        <v>3</v>
      </c>
      <c r="I19" s="2">
        <v>4</v>
      </c>
      <c r="J19" s="2" t="s">
        <v>20</v>
      </c>
    </row>
    <row r="21" spans="1:11" x14ac:dyDescent="0.35">
      <c r="A21" s="3" t="s">
        <v>27</v>
      </c>
    </row>
    <row r="22" spans="1:11" x14ac:dyDescent="0.35">
      <c r="A22" s="3" t="s">
        <v>28</v>
      </c>
      <c r="C22" t="s">
        <v>25</v>
      </c>
    </row>
    <row r="23" spans="1:11" x14ac:dyDescent="0.35">
      <c r="A23" t="s">
        <v>26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t="s">
        <v>6</v>
      </c>
    </row>
    <row r="24" spans="1:11" x14ac:dyDescent="0.35">
      <c r="B24" s="2">
        <v>1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SUM(C24:J24)</f>
        <v>4</v>
      </c>
    </row>
    <row r="25" spans="1:11" x14ac:dyDescent="0.35">
      <c r="B25" s="2">
        <v>2</v>
      </c>
      <c r="C25">
        <v>0</v>
      </c>
      <c r="D25">
        <v>10</v>
      </c>
      <c r="E25">
        <v>3</v>
      </c>
      <c r="F25">
        <v>0</v>
      </c>
      <c r="G25">
        <v>0</v>
      </c>
      <c r="H25">
        <v>1</v>
      </c>
      <c r="I25">
        <v>0</v>
      </c>
      <c r="J25">
        <v>0</v>
      </c>
      <c r="K25">
        <f t="shared" ref="K25:K31" si="0">SUM(C25:J25)</f>
        <v>14</v>
      </c>
    </row>
    <row r="26" spans="1:11" x14ac:dyDescent="0.35">
      <c r="B26" s="2">
        <v>3</v>
      </c>
      <c r="C26">
        <v>0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5</v>
      </c>
    </row>
    <row r="27" spans="1:11" x14ac:dyDescent="0.35">
      <c r="B27" s="2">
        <v>4</v>
      </c>
      <c r="C27">
        <v>0</v>
      </c>
      <c r="D27">
        <v>0</v>
      </c>
      <c r="E27">
        <v>0</v>
      </c>
      <c r="F27">
        <v>5</v>
      </c>
      <c r="G27">
        <v>0</v>
      </c>
      <c r="H27">
        <v>12</v>
      </c>
      <c r="I27">
        <v>0</v>
      </c>
      <c r="J27">
        <v>0</v>
      </c>
      <c r="K27">
        <f t="shared" si="0"/>
        <v>17</v>
      </c>
    </row>
    <row r="28" spans="1:11" x14ac:dyDescent="0.35">
      <c r="B28" s="2">
        <v>5</v>
      </c>
      <c r="C28">
        <v>0</v>
      </c>
      <c r="D28">
        <v>0</v>
      </c>
      <c r="E28">
        <v>12</v>
      </c>
      <c r="F28">
        <v>0</v>
      </c>
      <c r="G28">
        <v>10</v>
      </c>
      <c r="H28">
        <v>0</v>
      </c>
      <c r="I28">
        <v>0</v>
      </c>
      <c r="J28">
        <v>0</v>
      </c>
      <c r="K28">
        <f t="shared" si="0"/>
        <v>22</v>
      </c>
    </row>
    <row r="29" spans="1:11" x14ac:dyDescent="0.35">
      <c r="B29" s="2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f t="shared" si="0"/>
        <v>7</v>
      </c>
    </row>
    <row r="30" spans="1:11" x14ac:dyDescent="0.35">
      <c r="B30" s="2">
        <v>7</v>
      </c>
      <c r="C30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f t="shared" si="0"/>
        <v>10</v>
      </c>
    </row>
    <row r="31" spans="1:11" x14ac:dyDescent="0.35">
      <c r="B31" s="2">
        <v>8</v>
      </c>
      <c r="C31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</v>
      </c>
      <c r="K31">
        <f t="shared" si="0"/>
        <v>21</v>
      </c>
    </row>
    <row r="32" spans="1:11" x14ac:dyDescent="0.35">
      <c r="B32" t="s">
        <v>6</v>
      </c>
      <c r="C32">
        <f>SUM(C24:C31)</f>
        <v>20</v>
      </c>
      <c r="D32">
        <f t="shared" ref="D32:J32" si="1">SUM(D24:D31)</f>
        <v>10</v>
      </c>
      <c r="E32">
        <f t="shared" si="1"/>
        <v>20</v>
      </c>
      <c r="F32">
        <f t="shared" si="1"/>
        <v>5</v>
      </c>
      <c r="G32">
        <f t="shared" si="1"/>
        <v>10</v>
      </c>
      <c r="H32">
        <f t="shared" si="1"/>
        <v>20</v>
      </c>
      <c r="I32">
        <f t="shared" si="1"/>
        <v>5</v>
      </c>
      <c r="J32">
        <f t="shared" si="1"/>
        <v>10</v>
      </c>
    </row>
    <row r="33" spans="1:4" x14ac:dyDescent="0.35">
      <c r="A33" t="s">
        <v>29</v>
      </c>
    </row>
    <row r="34" spans="1:4" x14ac:dyDescent="0.35">
      <c r="A34" s="15" t="s">
        <v>30</v>
      </c>
      <c r="B34" s="15">
        <f>SUMPRODUCT(C12:J19,C24:J31)</f>
        <v>160</v>
      </c>
    </row>
    <row r="36" spans="1:4" x14ac:dyDescent="0.35">
      <c r="A36" t="s">
        <v>7</v>
      </c>
    </row>
    <row r="37" spans="1:4" x14ac:dyDescent="0.35">
      <c r="A37" t="s">
        <v>74</v>
      </c>
      <c r="B37">
        <f>C32</f>
        <v>20</v>
      </c>
      <c r="C37" t="s">
        <v>73</v>
      </c>
      <c r="D37">
        <v>20</v>
      </c>
    </row>
    <row r="38" spans="1:4" x14ac:dyDescent="0.35">
      <c r="A38" t="s">
        <v>75</v>
      </c>
      <c r="B38">
        <f>D32</f>
        <v>10</v>
      </c>
      <c r="C38" t="s">
        <v>73</v>
      </c>
      <c r="D38">
        <v>10</v>
      </c>
    </row>
    <row r="39" spans="1:4" x14ac:dyDescent="0.35">
      <c r="A39" t="s">
        <v>76</v>
      </c>
      <c r="B39">
        <f>E32</f>
        <v>20</v>
      </c>
      <c r="C39" t="s">
        <v>73</v>
      </c>
      <c r="D39">
        <v>20</v>
      </c>
    </row>
    <row r="40" spans="1:4" x14ac:dyDescent="0.35">
      <c r="A40" t="s">
        <v>77</v>
      </c>
      <c r="B40">
        <f>F32</f>
        <v>5</v>
      </c>
      <c r="C40" t="s">
        <v>73</v>
      </c>
      <c r="D40">
        <v>5</v>
      </c>
    </row>
    <row r="41" spans="1:4" x14ac:dyDescent="0.35">
      <c r="A41" t="s">
        <v>78</v>
      </c>
      <c r="B41">
        <f>G32</f>
        <v>10</v>
      </c>
      <c r="C41" t="s">
        <v>73</v>
      </c>
      <c r="D41">
        <v>10</v>
      </c>
    </row>
    <row r="42" spans="1:4" x14ac:dyDescent="0.35">
      <c r="A42" t="s">
        <v>79</v>
      </c>
      <c r="B42">
        <f>H32</f>
        <v>20</v>
      </c>
      <c r="C42" t="s">
        <v>73</v>
      </c>
      <c r="D42">
        <v>20</v>
      </c>
    </row>
    <row r="43" spans="1:4" x14ac:dyDescent="0.35">
      <c r="A43" t="s">
        <v>80</v>
      </c>
      <c r="B43">
        <f>I32</f>
        <v>5</v>
      </c>
      <c r="C43" t="s">
        <v>73</v>
      </c>
      <c r="D43">
        <v>5</v>
      </c>
    </row>
    <row r="44" spans="1:4" x14ac:dyDescent="0.35">
      <c r="A44" t="s">
        <v>81</v>
      </c>
      <c r="B44">
        <f>J32</f>
        <v>10</v>
      </c>
      <c r="C44" t="s">
        <v>73</v>
      </c>
      <c r="D44">
        <v>10</v>
      </c>
    </row>
    <row r="45" spans="1:4" x14ac:dyDescent="0.35">
      <c r="A45" t="s">
        <v>82</v>
      </c>
      <c r="B45">
        <f>K24</f>
        <v>4</v>
      </c>
      <c r="C45" t="s">
        <v>18</v>
      </c>
      <c r="D45">
        <f>B7</f>
        <v>4</v>
      </c>
    </row>
    <row r="46" spans="1:4" x14ac:dyDescent="0.35">
      <c r="A46" t="s">
        <v>83</v>
      </c>
      <c r="B46">
        <f t="shared" ref="B46:B52" si="2">K25</f>
        <v>14</v>
      </c>
      <c r="C46" t="s">
        <v>18</v>
      </c>
      <c r="D46">
        <f>C7</f>
        <v>14</v>
      </c>
    </row>
    <row r="47" spans="1:4" x14ac:dyDescent="0.35">
      <c r="A47" t="s">
        <v>84</v>
      </c>
      <c r="B47">
        <f t="shared" si="2"/>
        <v>5</v>
      </c>
      <c r="C47" t="s">
        <v>18</v>
      </c>
      <c r="D47">
        <f>D7</f>
        <v>5</v>
      </c>
    </row>
    <row r="48" spans="1:4" x14ac:dyDescent="0.35">
      <c r="A48" t="s">
        <v>85</v>
      </c>
      <c r="B48">
        <f t="shared" si="2"/>
        <v>17</v>
      </c>
      <c r="C48" t="s">
        <v>18</v>
      </c>
      <c r="D48">
        <f>E7</f>
        <v>17</v>
      </c>
    </row>
    <row r="49" spans="1:4" x14ac:dyDescent="0.35">
      <c r="A49" t="s">
        <v>86</v>
      </c>
      <c r="B49">
        <f t="shared" si="2"/>
        <v>22</v>
      </c>
      <c r="C49" t="s">
        <v>18</v>
      </c>
      <c r="D49">
        <f>F7</f>
        <v>22</v>
      </c>
    </row>
    <row r="50" spans="1:4" x14ac:dyDescent="0.35">
      <c r="A50" t="s">
        <v>87</v>
      </c>
      <c r="B50">
        <f t="shared" si="2"/>
        <v>7</v>
      </c>
      <c r="C50" t="s">
        <v>18</v>
      </c>
      <c r="D50">
        <f>G7</f>
        <v>7</v>
      </c>
    </row>
    <row r="51" spans="1:4" x14ac:dyDescent="0.35">
      <c r="A51" t="s">
        <v>88</v>
      </c>
      <c r="B51">
        <f t="shared" si="2"/>
        <v>10</v>
      </c>
      <c r="C51" t="s">
        <v>18</v>
      </c>
      <c r="D51">
        <f>H7</f>
        <v>10</v>
      </c>
    </row>
    <row r="52" spans="1:4" x14ac:dyDescent="0.35">
      <c r="A52" t="s">
        <v>89</v>
      </c>
      <c r="B52">
        <f t="shared" si="2"/>
        <v>21</v>
      </c>
      <c r="C52" t="s">
        <v>18</v>
      </c>
      <c r="D52">
        <f>I7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topLeftCell="A30" zoomScale="85" zoomScaleNormal="85" workbookViewId="0">
      <selection activeCell="A34" sqref="A34:B34"/>
    </sheetView>
  </sheetViews>
  <sheetFormatPr defaultRowHeight="14.5" x14ac:dyDescent="0.35"/>
  <cols>
    <col min="1" max="1" width="35.90625" bestFit="1" customWidth="1"/>
    <col min="2" max="2" width="10.36328125" customWidth="1"/>
    <col min="3" max="4" width="10.90625" bestFit="1" customWidth="1"/>
    <col min="5" max="5" width="10.08984375" bestFit="1" customWidth="1"/>
    <col min="6" max="6" width="23.1796875" bestFit="1" customWidth="1"/>
    <col min="7" max="8" width="11.54296875" bestFit="1" customWidth="1"/>
    <col min="9" max="10" width="10.453125" bestFit="1" customWidth="1"/>
    <col min="12" max="12" width="17.36328125" bestFit="1" customWidth="1"/>
  </cols>
  <sheetData>
    <row r="1" spans="1:11" x14ac:dyDescent="0.35">
      <c r="A1" s="3" t="s">
        <v>2</v>
      </c>
    </row>
    <row r="2" spans="1:11" x14ac:dyDescent="0.35">
      <c r="A2" s="3"/>
    </row>
    <row r="3" spans="1:11" x14ac:dyDescent="0.35">
      <c r="A3" s="10" t="s">
        <v>32</v>
      </c>
      <c r="B3" s="2" t="s">
        <v>33</v>
      </c>
      <c r="C3" s="2" t="s">
        <v>34</v>
      </c>
    </row>
    <row r="4" spans="1:11" x14ac:dyDescent="0.35">
      <c r="A4" s="10" t="s">
        <v>57</v>
      </c>
      <c r="B4" s="2">
        <v>30000</v>
      </c>
      <c r="C4" s="2">
        <v>20000</v>
      </c>
    </row>
    <row r="5" spans="1:11" x14ac:dyDescent="0.35">
      <c r="A5" s="10" t="s">
        <v>69</v>
      </c>
      <c r="B5" s="2">
        <v>10.5</v>
      </c>
      <c r="C5" s="2">
        <v>10</v>
      </c>
    </row>
    <row r="6" spans="1:11" x14ac:dyDescent="0.35">
      <c r="A6" s="11"/>
      <c r="B6" s="8"/>
      <c r="C6" s="8"/>
    </row>
    <row r="7" spans="1:11" x14ac:dyDescent="0.35">
      <c r="B7" t="s">
        <v>31</v>
      </c>
    </row>
    <row r="8" spans="1:11" x14ac:dyDescent="0.35">
      <c r="A8" s="2" t="s">
        <v>32</v>
      </c>
      <c r="B8" s="2" t="s">
        <v>35</v>
      </c>
      <c r="C8" s="2" t="s">
        <v>36</v>
      </c>
      <c r="D8" s="2" t="s">
        <v>37</v>
      </c>
    </row>
    <row r="9" spans="1:11" x14ac:dyDescent="0.35">
      <c r="A9" s="2" t="s">
        <v>33</v>
      </c>
      <c r="B9" s="2">
        <v>3.2</v>
      </c>
      <c r="C9" s="2">
        <v>2.2000000000000002</v>
      </c>
      <c r="D9" s="2">
        <v>4.2</v>
      </c>
    </row>
    <row r="10" spans="1:11" x14ac:dyDescent="0.35">
      <c r="A10" s="2" t="s">
        <v>34</v>
      </c>
      <c r="B10" s="2">
        <v>99999</v>
      </c>
      <c r="C10" s="2">
        <v>3.9</v>
      </c>
      <c r="D10" s="2">
        <v>1.2</v>
      </c>
    </row>
    <row r="12" spans="1:11" x14ac:dyDescent="0.35">
      <c r="A12" s="4" t="s">
        <v>38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44</v>
      </c>
      <c r="G12" s="2" t="s">
        <v>45</v>
      </c>
      <c r="H12" s="2" t="s">
        <v>46</v>
      </c>
      <c r="I12" s="2" t="s">
        <v>47</v>
      </c>
      <c r="J12" s="2" t="s">
        <v>48</v>
      </c>
    </row>
    <row r="13" spans="1:11" x14ac:dyDescent="0.35">
      <c r="A13" s="4" t="s">
        <v>39</v>
      </c>
      <c r="B13" s="2">
        <v>6300</v>
      </c>
      <c r="C13" s="2">
        <v>4880</v>
      </c>
      <c r="D13" s="2">
        <v>2130</v>
      </c>
      <c r="E13" s="2">
        <v>1210</v>
      </c>
      <c r="F13" s="2">
        <v>6120</v>
      </c>
      <c r="G13" s="2">
        <v>4830</v>
      </c>
      <c r="H13" s="2">
        <v>2750</v>
      </c>
      <c r="I13" s="2">
        <v>8580</v>
      </c>
      <c r="J13" s="2">
        <v>4460</v>
      </c>
    </row>
    <row r="15" spans="1:11" x14ac:dyDescent="0.35">
      <c r="A15" s="3" t="s">
        <v>49</v>
      </c>
    </row>
    <row r="16" spans="1:11" x14ac:dyDescent="0.35">
      <c r="B16" s="4" t="s">
        <v>38</v>
      </c>
      <c r="C16" s="2" t="s">
        <v>40</v>
      </c>
      <c r="D16" s="2" t="s">
        <v>41</v>
      </c>
      <c r="E16" s="2" t="s">
        <v>42</v>
      </c>
      <c r="F16" s="2" t="s">
        <v>43</v>
      </c>
      <c r="G16" s="2" t="s">
        <v>44</v>
      </c>
      <c r="H16" s="2" t="s">
        <v>45</v>
      </c>
      <c r="I16" s="2" t="s">
        <v>46</v>
      </c>
      <c r="J16" s="2" t="s">
        <v>47</v>
      </c>
      <c r="K16" s="2" t="s">
        <v>48</v>
      </c>
    </row>
    <row r="17" spans="1:12" x14ac:dyDescent="0.35">
      <c r="A17" s="3" t="s">
        <v>50</v>
      </c>
      <c r="B17" s="2" t="s">
        <v>35</v>
      </c>
      <c r="C17" s="2">
        <v>0.3</v>
      </c>
      <c r="D17" s="2">
        <v>2.1</v>
      </c>
      <c r="E17" s="2">
        <v>3.1</v>
      </c>
      <c r="F17" s="2">
        <v>4.4000000000000004</v>
      </c>
      <c r="G17" s="2">
        <v>6</v>
      </c>
      <c r="H17" s="2">
        <v>9999</v>
      </c>
      <c r="I17" s="2">
        <v>9999</v>
      </c>
      <c r="J17" s="2">
        <v>9999</v>
      </c>
      <c r="K17" s="2">
        <v>9999</v>
      </c>
    </row>
    <row r="18" spans="1:12" x14ac:dyDescent="0.35">
      <c r="B18" s="2" t="s">
        <v>51</v>
      </c>
      <c r="C18" s="2">
        <v>5.2</v>
      </c>
      <c r="D18" s="2">
        <v>5.4</v>
      </c>
      <c r="E18" s="2">
        <v>4.5</v>
      </c>
      <c r="F18" s="2">
        <v>6</v>
      </c>
      <c r="G18" s="2">
        <v>2.7</v>
      </c>
      <c r="H18" s="2">
        <v>4.7</v>
      </c>
      <c r="I18" s="2">
        <v>3.4</v>
      </c>
      <c r="J18" s="2">
        <v>3.3</v>
      </c>
      <c r="K18" s="2">
        <v>2.7</v>
      </c>
    </row>
    <row r="19" spans="1:12" x14ac:dyDescent="0.35">
      <c r="B19" s="2" t="s">
        <v>37</v>
      </c>
      <c r="C19" s="2">
        <v>9999</v>
      </c>
      <c r="D19" s="2">
        <v>9999</v>
      </c>
      <c r="E19" s="2">
        <v>9999</v>
      </c>
      <c r="F19" s="2">
        <v>9999</v>
      </c>
      <c r="G19" s="2">
        <v>5.4</v>
      </c>
      <c r="H19" s="2">
        <v>3.3</v>
      </c>
      <c r="I19" s="2">
        <v>2.4</v>
      </c>
      <c r="J19" s="2">
        <v>2.1</v>
      </c>
      <c r="K19" s="2">
        <v>2.5</v>
      </c>
    </row>
    <row r="21" spans="1:12" x14ac:dyDescent="0.35">
      <c r="A21" s="3" t="s">
        <v>27</v>
      </c>
    </row>
    <row r="22" spans="1:12" x14ac:dyDescent="0.35">
      <c r="B22" s="4" t="s">
        <v>38</v>
      </c>
      <c r="C22" s="2" t="s">
        <v>40</v>
      </c>
      <c r="D22" s="2" t="s">
        <v>41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46</v>
      </c>
      <c r="J22" s="2" t="s">
        <v>47</v>
      </c>
      <c r="K22" s="2" t="s">
        <v>48</v>
      </c>
      <c r="L22" s="6" t="s">
        <v>54</v>
      </c>
    </row>
    <row r="23" spans="1:12" x14ac:dyDescent="0.35">
      <c r="A23" s="3" t="s">
        <v>50</v>
      </c>
      <c r="B23" s="2" t="s">
        <v>35</v>
      </c>
      <c r="C23" s="2">
        <v>6300</v>
      </c>
      <c r="D23" s="2">
        <v>4880</v>
      </c>
      <c r="E23" s="2">
        <v>2130</v>
      </c>
      <c r="F23" s="2">
        <v>1210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>
        <f>SUM(C23:K23)</f>
        <v>14520</v>
      </c>
    </row>
    <row r="24" spans="1:12" x14ac:dyDescent="0.35">
      <c r="B24" s="2" t="s">
        <v>51</v>
      </c>
      <c r="C24" s="2">
        <v>0</v>
      </c>
      <c r="D24" s="2">
        <v>0</v>
      </c>
      <c r="E24" s="2">
        <v>0</v>
      </c>
      <c r="F24" s="2">
        <v>0</v>
      </c>
      <c r="G24" s="2">
        <v>6120</v>
      </c>
      <c r="H24" s="2">
        <v>4830</v>
      </c>
      <c r="I24" s="2">
        <v>2750</v>
      </c>
      <c r="J24" s="2">
        <v>0</v>
      </c>
      <c r="K24" s="2">
        <v>0</v>
      </c>
      <c r="L24">
        <f t="shared" ref="L24:L25" si="0">SUM(C24:K24)</f>
        <v>13700</v>
      </c>
    </row>
    <row r="25" spans="1:12" x14ac:dyDescent="0.35">
      <c r="B25" s="2" t="s">
        <v>37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8580</v>
      </c>
      <c r="K25" s="2">
        <v>4460</v>
      </c>
      <c r="L25">
        <f t="shared" si="0"/>
        <v>13040</v>
      </c>
    </row>
    <row r="26" spans="1:12" x14ac:dyDescent="0.35">
      <c r="B26" s="5" t="s">
        <v>53</v>
      </c>
      <c r="C26">
        <f>SUM(C23:C25)</f>
        <v>6300</v>
      </c>
      <c r="D26">
        <f t="shared" ref="D26:K26" si="1">SUM(D23:D25)</f>
        <v>4880</v>
      </c>
      <c r="E26">
        <f t="shared" si="1"/>
        <v>2130</v>
      </c>
      <c r="F26">
        <f t="shared" si="1"/>
        <v>1210</v>
      </c>
      <c r="G26">
        <f t="shared" si="1"/>
        <v>6120</v>
      </c>
      <c r="H26">
        <f t="shared" si="1"/>
        <v>4830</v>
      </c>
      <c r="I26">
        <f t="shared" si="1"/>
        <v>2750</v>
      </c>
      <c r="J26">
        <f t="shared" si="1"/>
        <v>8580</v>
      </c>
      <c r="K26">
        <f t="shared" si="1"/>
        <v>4460</v>
      </c>
    </row>
    <row r="27" spans="1:12" x14ac:dyDescent="0.35">
      <c r="B27" s="5"/>
    </row>
    <row r="28" spans="1:12" x14ac:dyDescent="0.35">
      <c r="A28" s="3" t="s">
        <v>52</v>
      </c>
      <c r="B28" s="5"/>
    </row>
    <row r="29" spans="1:12" x14ac:dyDescent="0.35">
      <c r="B29" s="2" t="s">
        <v>32</v>
      </c>
      <c r="C29" s="2" t="s">
        <v>35</v>
      </c>
      <c r="D29" s="2" t="s">
        <v>36</v>
      </c>
      <c r="E29" s="2" t="s">
        <v>37</v>
      </c>
      <c r="F29" s="7" t="s">
        <v>55</v>
      </c>
    </row>
    <row r="30" spans="1:12" x14ac:dyDescent="0.35">
      <c r="B30" s="2" t="s">
        <v>33</v>
      </c>
      <c r="C30" s="2">
        <v>14520</v>
      </c>
      <c r="D30" s="2">
        <v>13700</v>
      </c>
      <c r="E30" s="2">
        <v>0</v>
      </c>
      <c r="F30">
        <f>SUM(C30:E30)</f>
        <v>28220</v>
      </c>
    </row>
    <row r="31" spans="1:12" x14ac:dyDescent="0.35">
      <c r="B31" s="2" t="s">
        <v>34</v>
      </c>
      <c r="C31" s="2">
        <v>0</v>
      </c>
      <c r="D31" s="2">
        <v>0</v>
      </c>
      <c r="E31" s="2">
        <v>13040</v>
      </c>
      <c r="F31">
        <f>SUM(C31:E31)</f>
        <v>13040</v>
      </c>
    </row>
    <row r="32" spans="1:12" x14ac:dyDescent="0.35">
      <c r="B32" s="8"/>
      <c r="C32" s="8"/>
      <c r="D32" s="8"/>
      <c r="E32" s="8"/>
    </row>
    <row r="33" spans="1:4" x14ac:dyDescent="0.35">
      <c r="A33" s="3" t="s">
        <v>4</v>
      </c>
    </row>
    <row r="34" spans="1:4" x14ac:dyDescent="0.35">
      <c r="A34" s="14" t="s">
        <v>56</v>
      </c>
      <c r="B34" s="15">
        <f>SUMPRODUCT(C30:E31,B9:D10)+SUMPRODUCT(C23:K25,C17:K19)+F30*B5+C5*F31</f>
        <v>620770</v>
      </c>
    </row>
    <row r="36" spans="1:4" x14ac:dyDescent="0.35">
      <c r="A36" s="3" t="s">
        <v>7</v>
      </c>
    </row>
    <row r="37" spans="1:4" x14ac:dyDescent="0.35">
      <c r="A37" t="s">
        <v>58</v>
      </c>
      <c r="B37">
        <f>F30</f>
        <v>28220</v>
      </c>
      <c r="C37" t="s">
        <v>73</v>
      </c>
      <c r="D37">
        <v>30000</v>
      </c>
    </row>
    <row r="38" spans="1:4" x14ac:dyDescent="0.35">
      <c r="A38" t="s">
        <v>59</v>
      </c>
      <c r="B38">
        <f>F31</f>
        <v>13040</v>
      </c>
      <c r="C38" t="s">
        <v>73</v>
      </c>
      <c r="D38">
        <v>20000</v>
      </c>
    </row>
    <row r="39" spans="1:4" x14ac:dyDescent="0.35">
      <c r="A39" t="s">
        <v>60</v>
      </c>
      <c r="B39">
        <f>C26</f>
        <v>6300</v>
      </c>
      <c r="C39" t="s">
        <v>73</v>
      </c>
      <c r="D39">
        <v>6300</v>
      </c>
    </row>
    <row r="40" spans="1:4" x14ac:dyDescent="0.35">
      <c r="A40" t="s">
        <v>61</v>
      </c>
      <c r="B40">
        <f>D26</f>
        <v>4880</v>
      </c>
      <c r="C40" t="s">
        <v>73</v>
      </c>
      <c r="D40">
        <v>4880</v>
      </c>
    </row>
    <row r="41" spans="1:4" x14ac:dyDescent="0.35">
      <c r="A41" t="s">
        <v>62</v>
      </c>
      <c r="B41">
        <f>E26</f>
        <v>2130</v>
      </c>
      <c r="C41" t="s">
        <v>73</v>
      </c>
      <c r="D41">
        <v>2130</v>
      </c>
    </row>
    <row r="42" spans="1:4" x14ac:dyDescent="0.35">
      <c r="A42" t="s">
        <v>63</v>
      </c>
      <c r="B42">
        <f>F26</f>
        <v>1210</v>
      </c>
      <c r="C42" t="s">
        <v>73</v>
      </c>
      <c r="D42">
        <v>1210</v>
      </c>
    </row>
    <row r="43" spans="1:4" x14ac:dyDescent="0.35">
      <c r="A43" t="s">
        <v>64</v>
      </c>
      <c r="B43">
        <f>G26</f>
        <v>6120</v>
      </c>
      <c r="C43" t="s">
        <v>73</v>
      </c>
      <c r="D43">
        <v>6120</v>
      </c>
    </row>
    <row r="44" spans="1:4" x14ac:dyDescent="0.35">
      <c r="A44" t="s">
        <v>65</v>
      </c>
      <c r="B44">
        <f>H26</f>
        <v>4830</v>
      </c>
      <c r="C44" t="s">
        <v>73</v>
      </c>
      <c r="D44">
        <v>4830</v>
      </c>
    </row>
    <row r="45" spans="1:4" x14ac:dyDescent="0.35">
      <c r="A45" t="s">
        <v>66</v>
      </c>
      <c r="B45">
        <f>I26</f>
        <v>2750</v>
      </c>
      <c r="C45" t="s">
        <v>73</v>
      </c>
      <c r="D45">
        <v>2750</v>
      </c>
    </row>
    <row r="46" spans="1:4" x14ac:dyDescent="0.35">
      <c r="A46" t="s">
        <v>67</v>
      </c>
      <c r="B46">
        <f>J26</f>
        <v>8580</v>
      </c>
      <c r="C46" t="s">
        <v>73</v>
      </c>
      <c r="D46">
        <v>8580</v>
      </c>
    </row>
    <row r="47" spans="1:4" x14ac:dyDescent="0.35">
      <c r="A47" t="s">
        <v>68</v>
      </c>
      <c r="B47">
        <f>K26</f>
        <v>4460</v>
      </c>
      <c r="C47" t="s">
        <v>73</v>
      </c>
      <c r="D47">
        <v>4460</v>
      </c>
    </row>
    <row r="48" spans="1:4" x14ac:dyDescent="0.35">
      <c r="A48" t="s">
        <v>70</v>
      </c>
      <c r="B48">
        <f>C30</f>
        <v>14520</v>
      </c>
      <c r="C48" t="s">
        <v>73</v>
      </c>
      <c r="D48">
        <f>SUM(C23:F23)</f>
        <v>14520</v>
      </c>
    </row>
    <row r="49" spans="1:4" x14ac:dyDescent="0.35">
      <c r="A49" t="s">
        <v>71</v>
      </c>
      <c r="B49">
        <f>D30</f>
        <v>13700</v>
      </c>
      <c r="C49" t="s">
        <v>73</v>
      </c>
      <c r="D49">
        <f>SUM(G24:I24)</f>
        <v>13700</v>
      </c>
    </row>
    <row r="50" spans="1:4" x14ac:dyDescent="0.35">
      <c r="A50" t="s">
        <v>72</v>
      </c>
      <c r="B50">
        <f>E31</f>
        <v>13040</v>
      </c>
      <c r="C50" t="s">
        <v>73</v>
      </c>
      <c r="D50">
        <f>SUM(J25:K25)</f>
        <v>13040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0"/>
  <sheetViews>
    <sheetView topLeftCell="A26" zoomScale="85" zoomScaleNormal="85" workbookViewId="0">
      <selection activeCell="A32" sqref="A32"/>
    </sheetView>
  </sheetViews>
  <sheetFormatPr defaultRowHeight="14.5" x14ac:dyDescent="0.35"/>
  <cols>
    <col min="1" max="1" width="35.90625" bestFit="1" customWidth="1"/>
    <col min="2" max="2" width="19.1796875" bestFit="1" customWidth="1"/>
    <col min="3" max="4" width="10.90625" bestFit="1" customWidth="1"/>
    <col min="5" max="5" width="10.08984375" bestFit="1" customWidth="1"/>
    <col min="6" max="6" width="23.1796875" bestFit="1" customWidth="1"/>
    <col min="7" max="8" width="11.54296875" bestFit="1" customWidth="1"/>
    <col min="9" max="10" width="10.453125" bestFit="1" customWidth="1"/>
    <col min="12" max="12" width="17.36328125" bestFit="1" customWidth="1"/>
  </cols>
  <sheetData>
    <row r="1" spans="1:11" x14ac:dyDescent="0.35">
      <c r="A1" s="3" t="s">
        <v>2</v>
      </c>
    </row>
    <row r="2" spans="1:11" x14ac:dyDescent="0.35">
      <c r="A2" s="3"/>
    </row>
    <row r="3" spans="1:11" x14ac:dyDescent="0.35">
      <c r="A3" s="10" t="s">
        <v>32</v>
      </c>
      <c r="B3" s="2" t="s">
        <v>33</v>
      </c>
      <c r="C3" s="2" t="s">
        <v>34</v>
      </c>
    </row>
    <row r="4" spans="1:11" x14ac:dyDescent="0.35">
      <c r="A4" s="10" t="s">
        <v>57</v>
      </c>
      <c r="B4" s="2">
        <v>30000</v>
      </c>
      <c r="C4" s="2">
        <v>20000</v>
      </c>
    </row>
    <row r="5" spans="1:11" x14ac:dyDescent="0.35">
      <c r="A5" s="10" t="s">
        <v>69</v>
      </c>
      <c r="B5" s="2">
        <v>10.5</v>
      </c>
      <c r="C5" s="2">
        <v>10</v>
      </c>
    </row>
    <row r="6" spans="1:11" x14ac:dyDescent="0.35">
      <c r="A6" s="11"/>
      <c r="B6" s="8"/>
      <c r="C6" s="8"/>
    </row>
    <row r="7" spans="1:11" x14ac:dyDescent="0.35">
      <c r="B7" t="s">
        <v>31</v>
      </c>
    </row>
    <row r="8" spans="1:11" x14ac:dyDescent="0.35">
      <c r="A8" s="2" t="s">
        <v>32</v>
      </c>
      <c r="B8" s="2" t="s">
        <v>35</v>
      </c>
      <c r="C8" s="2" t="s">
        <v>36</v>
      </c>
      <c r="D8" s="2" t="s">
        <v>37</v>
      </c>
    </row>
    <row r="9" spans="1:11" x14ac:dyDescent="0.35">
      <c r="A9" s="2" t="s">
        <v>33</v>
      </c>
      <c r="B9" s="2">
        <v>3.2</v>
      </c>
      <c r="C9" s="2">
        <v>2.2000000000000002</v>
      </c>
      <c r="D9" s="2">
        <v>4.2</v>
      </c>
    </row>
    <row r="10" spans="1:11" x14ac:dyDescent="0.35">
      <c r="A10" s="2" t="s">
        <v>34</v>
      </c>
      <c r="B10" s="2">
        <v>99999</v>
      </c>
      <c r="C10" s="2">
        <v>3.9</v>
      </c>
      <c r="D10" s="2">
        <v>1.2</v>
      </c>
    </row>
    <row r="12" spans="1:11" x14ac:dyDescent="0.35">
      <c r="A12" s="4" t="s">
        <v>38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44</v>
      </c>
      <c r="G12" s="2" t="s">
        <v>45</v>
      </c>
      <c r="H12" s="2" t="s">
        <v>46</v>
      </c>
      <c r="I12" s="2" t="s">
        <v>47</v>
      </c>
      <c r="J12" s="2" t="s">
        <v>48</v>
      </c>
    </row>
    <row r="13" spans="1:11" x14ac:dyDescent="0.35">
      <c r="A13" s="4" t="s">
        <v>39</v>
      </c>
      <c r="B13" s="2">
        <v>6300</v>
      </c>
      <c r="C13" s="2">
        <v>4880</v>
      </c>
      <c r="D13" s="2">
        <v>2130</v>
      </c>
      <c r="E13" s="2">
        <v>1210</v>
      </c>
      <c r="F13" s="2">
        <v>6120</v>
      </c>
      <c r="G13" s="2">
        <v>4830</v>
      </c>
      <c r="H13" s="2">
        <v>2750</v>
      </c>
      <c r="I13" s="2">
        <v>8580</v>
      </c>
      <c r="J13" s="2">
        <v>4460</v>
      </c>
    </row>
    <row r="15" spans="1:11" x14ac:dyDescent="0.35">
      <c r="A15" s="3" t="s">
        <v>49</v>
      </c>
    </row>
    <row r="16" spans="1:11" x14ac:dyDescent="0.35">
      <c r="B16" s="4" t="s">
        <v>38</v>
      </c>
      <c r="C16" s="2" t="s">
        <v>40</v>
      </c>
      <c r="D16" s="2" t="s">
        <v>41</v>
      </c>
      <c r="E16" s="2" t="s">
        <v>42</v>
      </c>
      <c r="F16" s="2" t="s">
        <v>43</v>
      </c>
      <c r="G16" s="2" t="s">
        <v>44</v>
      </c>
      <c r="H16" s="2" t="s">
        <v>45</v>
      </c>
      <c r="I16" s="2" t="s">
        <v>46</v>
      </c>
      <c r="J16" s="2" t="s">
        <v>47</v>
      </c>
      <c r="K16" s="2" t="s">
        <v>48</v>
      </c>
    </row>
    <row r="17" spans="1:12" x14ac:dyDescent="0.35">
      <c r="A17" s="3" t="s">
        <v>50</v>
      </c>
      <c r="B17" s="2" t="s">
        <v>35</v>
      </c>
      <c r="C17" s="2">
        <v>0.3</v>
      </c>
      <c r="D17" s="2">
        <v>2.1</v>
      </c>
      <c r="E17" s="2">
        <v>3.1</v>
      </c>
      <c r="F17" s="2">
        <v>4.4000000000000004</v>
      </c>
      <c r="G17" s="2">
        <v>6</v>
      </c>
      <c r="H17" s="2">
        <v>9999</v>
      </c>
      <c r="I17" s="2">
        <v>9999</v>
      </c>
      <c r="J17" s="2">
        <v>9999</v>
      </c>
      <c r="K17" s="2">
        <v>9999</v>
      </c>
    </row>
    <row r="18" spans="1:12" x14ac:dyDescent="0.35">
      <c r="B18" s="2" t="s">
        <v>51</v>
      </c>
      <c r="C18" s="2">
        <v>5.2</v>
      </c>
      <c r="D18" s="2">
        <v>5.4</v>
      </c>
      <c r="E18" s="2">
        <v>4.5</v>
      </c>
      <c r="F18" s="2">
        <v>6</v>
      </c>
      <c r="G18" s="2">
        <v>2.7</v>
      </c>
      <c r="H18" s="2">
        <v>4.7</v>
      </c>
      <c r="I18" s="2">
        <v>3.4</v>
      </c>
      <c r="J18" s="2">
        <v>3.3</v>
      </c>
      <c r="K18" s="2">
        <v>2.7</v>
      </c>
    </row>
    <row r="19" spans="1:12" x14ac:dyDescent="0.35">
      <c r="B19" s="2" t="s">
        <v>37</v>
      </c>
      <c r="C19" s="2">
        <v>9999</v>
      </c>
      <c r="D19" s="2">
        <v>9999</v>
      </c>
      <c r="E19" s="2">
        <v>9999</v>
      </c>
      <c r="F19" s="2">
        <v>9999</v>
      </c>
      <c r="G19" s="2">
        <v>5.4</v>
      </c>
      <c r="H19" s="2">
        <v>3.3</v>
      </c>
      <c r="I19" s="2">
        <v>2.4</v>
      </c>
      <c r="J19" s="2">
        <v>2.1</v>
      </c>
      <c r="K19" s="2">
        <v>2.5</v>
      </c>
    </row>
    <row r="21" spans="1:12" x14ac:dyDescent="0.35">
      <c r="A21" s="3" t="s">
        <v>27</v>
      </c>
    </row>
    <row r="22" spans="1:12" x14ac:dyDescent="0.35">
      <c r="B22" s="4" t="s">
        <v>38</v>
      </c>
      <c r="C22" s="2" t="s">
        <v>40</v>
      </c>
      <c r="D22" s="2" t="s">
        <v>41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46</v>
      </c>
      <c r="J22" s="2" t="s">
        <v>47</v>
      </c>
      <c r="K22" s="2" t="s">
        <v>48</v>
      </c>
      <c r="L22" s="6" t="s">
        <v>54</v>
      </c>
    </row>
    <row r="23" spans="1:12" x14ac:dyDescent="0.35">
      <c r="A23" s="3" t="s">
        <v>50</v>
      </c>
      <c r="B23" s="2" t="s">
        <v>35</v>
      </c>
      <c r="C23" s="2">
        <v>6300</v>
      </c>
      <c r="D23" s="2">
        <v>4880</v>
      </c>
      <c r="E23" s="2">
        <v>2130</v>
      </c>
      <c r="F23" s="2">
        <v>1210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>
        <f>SUM(C23:K23)</f>
        <v>14520</v>
      </c>
    </row>
    <row r="24" spans="1:12" x14ac:dyDescent="0.35">
      <c r="B24" s="2" t="s">
        <v>51</v>
      </c>
      <c r="C24" s="2">
        <v>0</v>
      </c>
      <c r="D24" s="2">
        <v>0</v>
      </c>
      <c r="E24" s="2">
        <v>0</v>
      </c>
      <c r="F24" s="2">
        <v>0</v>
      </c>
      <c r="G24" s="2">
        <v>6120</v>
      </c>
      <c r="H24" s="2">
        <v>0</v>
      </c>
      <c r="I24" s="2">
        <v>0</v>
      </c>
      <c r="J24" s="2">
        <v>0</v>
      </c>
      <c r="K24" s="2">
        <v>620</v>
      </c>
      <c r="L24">
        <f>SUM(C24:K24)</f>
        <v>6740</v>
      </c>
    </row>
    <row r="25" spans="1:12" x14ac:dyDescent="0.35">
      <c r="B25" s="2" t="s">
        <v>37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4830</v>
      </c>
      <c r="I25" s="2">
        <v>2750</v>
      </c>
      <c r="J25" s="2">
        <v>8580</v>
      </c>
      <c r="K25" s="2">
        <v>3840</v>
      </c>
      <c r="L25">
        <f t="shared" ref="L25" si="0">SUM(C25:K25)</f>
        <v>20000</v>
      </c>
    </row>
    <row r="26" spans="1:12" x14ac:dyDescent="0.35">
      <c r="B26" s="5" t="s">
        <v>53</v>
      </c>
      <c r="C26">
        <f>SUM(C23:C25)</f>
        <v>6300</v>
      </c>
      <c r="D26">
        <f t="shared" ref="D26:K26" si="1">SUM(D23:D25)</f>
        <v>4880</v>
      </c>
      <c r="E26">
        <f>SUM(E23:E25)</f>
        <v>2130</v>
      </c>
      <c r="F26">
        <f t="shared" si="1"/>
        <v>1210</v>
      </c>
      <c r="G26">
        <f t="shared" si="1"/>
        <v>6120</v>
      </c>
      <c r="H26">
        <f t="shared" si="1"/>
        <v>4830</v>
      </c>
      <c r="I26">
        <f t="shared" si="1"/>
        <v>2750</v>
      </c>
      <c r="J26">
        <f t="shared" si="1"/>
        <v>8580</v>
      </c>
      <c r="K26">
        <f t="shared" si="1"/>
        <v>4460</v>
      </c>
    </row>
    <row r="27" spans="1:12" x14ac:dyDescent="0.35">
      <c r="B27" s="5">
        <v>0</v>
      </c>
      <c r="C27">
        <v>0</v>
      </c>
    </row>
    <row r="28" spans="1:12" x14ac:dyDescent="0.35">
      <c r="A28" s="3" t="s">
        <v>52</v>
      </c>
      <c r="B28" s="5">
        <v>0</v>
      </c>
      <c r="C28">
        <v>0</v>
      </c>
    </row>
    <row r="29" spans="1:12" x14ac:dyDescent="0.35">
      <c r="B29" s="2" t="s">
        <v>32</v>
      </c>
      <c r="C29" s="2" t="s">
        <v>35</v>
      </c>
      <c r="D29" s="2" t="s">
        <v>36</v>
      </c>
      <c r="E29" s="2" t="s">
        <v>37</v>
      </c>
      <c r="F29" s="7" t="s">
        <v>55</v>
      </c>
    </row>
    <row r="30" spans="1:12" x14ac:dyDescent="0.35">
      <c r="B30" s="2" t="s">
        <v>33</v>
      </c>
      <c r="C30" s="2">
        <v>14520</v>
      </c>
      <c r="D30" s="2">
        <v>6740</v>
      </c>
      <c r="E30" s="2">
        <v>0</v>
      </c>
      <c r="F30">
        <f>SUM(C30:E30)</f>
        <v>21260</v>
      </c>
    </row>
    <row r="31" spans="1:12" x14ac:dyDescent="0.35">
      <c r="B31" s="2" t="s">
        <v>34</v>
      </c>
      <c r="C31" s="2">
        <v>0</v>
      </c>
      <c r="D31" s="2">
        <v>0</v>
      </c>
      <c r="E31" s="2">
        <v>20000</v>
      </c>
      <c r="F31">
        <f>SUM(C31:E31)</f>
        <v>20000</v>
      </c>
    </row>
    <row r="32" spans="1:12" x14ac:dyDescent="0.35">
      <c r="B32" s="5" t="s">
        <v>131</v>
      </c>
      <c r="C32" s="8">
        <f>SUM(C30:C31)</f>
        <v>14520</v>
      </c>
      <c r="D32" s="8">
        <f>SUM(D30:D31)</f>
        <v>6740</v>
      </c>
      <c r="E32" s="8">
        <f>SUM(E30:E31)</f>
        <v>20000</v>
      </c>
    </row>
    <row r="33" spans="1:4" x14ac:dyDescent="0.35">
      <c r="A33" s="3" t="s">
        <v>4</v>
      </c>
    </row>
    <row r="34" spans="1:4" x14ac:dyDescent="0.35">
      <c r="A34" s="14" t="s">
        <v>56</v>
      </c>
      <c r="B34" s="15">
        <f>SUMPRODUCT(C30:E31,B9:D10)+SUMPRODUCT(C23:K25,C17:K19)+F30*B5+C5*F31</f>
        <v>600942</v>
      </c>
    </row>
    <row r="36" spans="1:4" x14ac:dyDescent="0.35">
      <c r="A36" s="3" t="s">
        <v>7</v>
      </c>
    </row>
    <row r="37" spans="1:4" x14ac:dyDescent="0.35">
      <c r="A37" t="s">
        <v>58</v>
      </c>
      <c r="B37">
        <f>F30</f>
        <v>21260</v>
      </c>
      <c r="C37" t="s">
        <v>18</v>
      </c>
      <c r="D37">
        <v>30000</v>
      </c>
    </row>
    <row r="38" spans="1:4" x14ac:dyDescent="0.35">
      <c r="A38" t="s">
        <v>59</v>
      </c>
      <c r="B38">
        <f>F31</f>
        <v>20000</v>
      </c>
      <c r="C38" t="s">
        <v>18</v>
      </c>
      <c r="D38">
        <v>20000</v>
      </c>
    </row>
    <row r="39" spans="1:4" x14ac:dyDescent="0.35">
      <c r="A39" t="s">
        <v>60</v>
      </c>
      <c r="B39">
        <f>C26</f>
        <v>6300</v>
      </c>
      <c r="C39" t="s">
        <v>73</v>
      </c>
      <c r="D39">
        <v>6300</v>
      </c>
    </row>
    <row r="40" spans="1:4" x14ac:dyDescent="0.35">
      <c r="A40" t="s">
        <v>61</v>
      </c>
      <c r="B40">
        <f>D26</f>
        <v>4880</v>
      </c>
      <c r="C40" t="s">
        <v>73</v>
      </c>
      <c r="D40">
        <v>4880</v>
      </c>
    </row>
    <row r="41" spans="1:4" x14ac:dyDescent="0.35">
      <c r="A41" t="s">
        <v>62</v>
      </c>
      <c r="B41">
        <f>E26</f>
        <v>2130</v>
      </c>
      <c r="C41" t="s">
        <v>73</v>
      </c>
      <c r="D41">
        <v>2130</v>
      </c>
    </row>
    <row r="42" spans="1:4" x14ac:dyDescent="0.35">
      <c r="A42" t="s">
        <v>63</v>
      </c>
      <c r="B42">
        <f>F26</f>
        <v>1210</v>
      </c>
      <c r="C42" t="s">
        <v>73</v>
      </c>
      <c r="D42">
        <v>1210</v>
      </c>
    </row>
    <row r="43" spans="1:4" x14ac:dyDescent="0.35">
      <c r="A43" t="s">
        <v>64</v>
      </c>
      <c r="B43">
        <f>G26</f>
        <v>6120</v>
      </c>
      <c r="C43" t="s">
        <v>73</v>
      </c>
      <c r="D43">
        <v>6120</v>
      </c>
    </row>
    <row r="44" spans="1:4" x14ac:dyDescent="0.35">
      <c r="A44" t="s">
        <v>65</v>
      </c>
      <c r="B44">
        <f>H26</f>
        <v>4830</v>
      </c>
      <c r="C44" t="s">
        <v>73</v>
      </c>
      <c r="D44">
        <v>4830</v>
      </c>
    </row>
    <row r="45" spans="1:4" x14ac:dyDescent="0.35">
      <c r="A45" t="s">
        <v>66</v>
      </c>
      <c r="B45">
        <f>I26</f>
        <v>2750</v>
      </c>
      <c r="C45" t="s">
        <v>73</v>
      </c>
      <c r="D45">
        <v>2750</v>
      </c>
    </row>
    <row r="46" spans="1:4" x14ac:dyDescent="0.35">
      <c r="A46" t="s">
        <v>67</v>
      </c>
      <c r="B46">
        <f>J26</f>
        <v>8580</v>
      </c>
      <c r="C46" t="s">
        <v>73</v>
      </c>
      <c r="D46">
        <v>8580</v>
      </c>
    </row>
    <row r="47" spans="1:4" x14ac:dyDescent="0.35">
      <c r="A47" t="s">
        <v>68</v>
      </c>
      <c r="B47">
        <f>K26</f>
        <v>4460</v>
      </c>
      <c r="C47" t="s">
        <v>73</v>
      </c>
      <c r="D47">
        <v>4460</v>
      </c>
    </row>
    <row r="48" spans="1:4" x14ac:dyDescent="0.35">
      <c r="A48" t="s">
        <v>70</v>
      </c>
      <c r="B48">
        <f>C32</f>
        <v>14520</v>
      </c>
      <c r="C48" t="s">
        <v>73</v>
      </c>
      <c r="D48">
        <f>SUM(C23:K23)</f>
        <v>14520</v>
      </c>
    </row>
    <row r="49" spans="1:4" x14ac:dyDescent="0.35">
      <c r="A49" t="s">
        <v>71</v>
      </c>
      <c r="B49">
        <f>D32</f>
        <v>6740</v>
      </c>
      <c r="C49" t="s">
        <v>73</v>
      </c>
      <c r="D49">
        <f>SUM(C24:K24)</f>
        <v>6740</v>
      </c>
    </row>
    <row r="50" spans="1:4" x14ac:dyDescent="0.35">
      <c r="A50" t="s">
        <v>72</v>
      </c>
      <c r="B50">
        <f>E32</f>
        <v>20000</v>
      </c>
      <c r="C50" t="s">
        <v>73</v>
      </c>
      <c r="D50">
        <f>SUM(C25:K25)</f>
        <v>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51"/>
  <sheetViews>
    <sheetView topLeftCell="A23" zoomScale="85" zoomScaleNormal="85" workbookViewId="0">
      <selection activeCell="A36" sqref="A36:B37"/>
    </sheetView>
  </sheetViews>
  <sheetFormatPr defaultRowHeight="14.5" x14ac:dyDescent="0.35"/>
  <cols>
    <col min="1" max="1" width="35.90625" bestFit="1" customWidth="1"/>
    <col min="2" max="2" width="10.36328125" customWidth="1"/>
    <col min="3" max="4" width="10.90625" bestFit="1" customWidth="1"/>
    <col min="5" max="5" width="10.08984375" bestFit="1" customWidth="1"/>
    <col min="6" max="6" width="23.1796875" bestFit="1" customWidth="1"/>
    <col min="7" max="8" width="11.54296875" bestFit="1" customWidth="1"/>
    <col min="9" max="10" width="10.453125" bestFit="1" customWidth="1"/>
    <col min="12" max="12" width="17.36328125" bestFit="1" customWidth="1"/>
  </cols>
  <sheetData>
    <row r="1" spans="1:10" x14ac:dyDescent="0.35">
      <c r="A1" s="3" t="s">
        <v>2</v>
      </c>
    </row>
    <row r="2" spans="1:10" x14ac:dyDescent="0.35">
      <c r="A2" s="3"/>
    </row>
    <row r="3" spans="1:10" x14ac:dyDescent="0.35">
      <c r="A3" s="10" t="s">
        <v>32</v>
      </c>
      <c r="B3" s="2" t="s">
        <v>33</v>
      </c>
      <c r="C3" s="2" t="s">
        <v>34</v>
      </c>
    </row>
    <row r="4" spans="1:10" x14ac:dyDescent="0.35">
      <c r="A4" s="10" t="s">
        <v>57</v>
      </c>
      <c r="B4" s="2">
        <v>30000</v>
      </c>
      <c r="C4" s="2">
        <v>20000</v>
      </c>
    </row>
    <row r="5" spans="1:10" x14ac:dyDescent="0.35">
      <c r="A5" s="10" t="s">
        <v>69</v>
      </c>
      <c r="B5" s="2">
        <v>10.5</v>
      </c>
      <c r="C5" s="2">
        <v>10</v>
      </c>
    </row>
    <row r="6" spans="1:10" x14ac:dyDescent="0.35">
      <c r="A6" s="11"/>
      <c r="B6" s="8"/>
      <c r="C6" s="8"/>
    </row>
    <row r="7" spans="1:10" x14ac:dyDescent="0.35">
      <c r="B7" t="s">
        <v>31</v>
      </c>
    </row>
    <row r="8" spans="1:10" x14ac:dyDescent="0.35">
      <c r="A8" s="2" t="s">
        <v>32</v>
      </c>
      <c r="B8" s="2" t="s">
        <v>35</v>
      </c>
      <c r="C8" s="2" t="s">
        <v>36</v>
      </c>
      <c r="D8" s="2" t="s">
        <v>37</v>
      </c>
    </row>
    <row r="9" spans="1:10" x14ac:dyDescent="0.35">
      <c r="A9" s="2" t="s">
        <v>33</v>
      </c>
      <c r="B9" s="2">
        <v>3.2</v>
      </c>
      <c r="C9" s="2">
        <v>2.2000000000000002</v>
      </c>
      <c r="D9" s="2">
        <v>4.2</v>
      </c>
    </row>
    <row r="10" spans="1:10" x14ac:dyDescent="0.35">
      <c r="A10" s="2" t="s">
        <v>34</v>
      </c>
      <c r="B10" s="2">
        <v>99999</v>
      </c>
      <c r="C10" s="2">
        <v>3.9</v>
      </c>
      <c r="D10" s="2">
        <v>1.2</v>
      </c>
    </row>
    <row r="12" spans="1:10" x14ac:dyDescent="0.35">
      <c r="A12" s="4" t="s">
        <v>38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44</v>
      </c>
      <c r="G12" s="2" t="s">
        <v>45</v>
      </c>
      <c r="H12" s="2" t="s">
        <v>46</v>
      </c>
      <c r="I12" s="2" t="s">
        <v>47</v>
      </c>
      <c r="J12" s="2" t="s">
        <v>48</v>
      </c>
    </row>
    <row r="13" spans="1:10" x14ac:dyDescent="0.35">
      <c r="A13" s="4" t="s">
        <v>39</v>
      </c>
      <c r="B13" s="2">
        <v>6300</v>
      </c>
      <c r="C13" s="2">
        <v>4880</v>
      </c>
      <c r="D13" s="2">
        <v>2130</v>
      </c>
      <c r="E13" s="2">
        <v>1210</v>
      </c>
      <c r="F13" s="2">
        <v>6120</v>
      </c>
      <c r="G13" s="2">
        <v>4830</v>
      </c>
      <c r="H13" s="2">
        <v>2750</v>
      </c>
      <c r="I13" s="2">
        <v>8580</v>
      </c>
      <c r="J13" s="2">
        <v>4460</v>
      </c>
    </row>
    <row r="14" spans="1:10" x14ac:dyDescent="0.35">
      <c r="A14" s="4" t="s">
        <v>132</v>
      </c>
      <c r="B14" s="2">
        <f t="shared" ref="B14:J14" si="0">B13*1.2</f>
        <v>7560</v>
      </c>
      <c r="C14" s="2">
        <f t="shared" si="0"/>
        <v>5856</v>
      </c>
      <c r="D14" s="2">
        <f t="shared" si="0"/>
        <v>2556</v>
      </c>
      <c r="E14" s="2">
        <f t="shared" si="0"/>
        <v>1452</v>
      </c>
      <c r="F14" s="2">
        <f t="shared" si="0"/>
        <v>7344</v>
      </c>
      <c r="G14" s="2">
        <f t="shared" si="0"/>
        <v>5796</v>
      </c>
      <c r="H14" s="2">
        <f t="shared" si="0"/>
        <v>3300</v>
      </c>
      <c r="I14" s="2">
        <f t="shared" si="0"/>
        <v>10296</v>
      </c>
      <c r="J14" s="2">
        <f t="shared" si="0"/>
        <v>5352</v>
      </c>
    </row>
    <row r="16" spans="1:10" x14ac:dyDescent="0.35">
      <c r="A16" s="3" t="s">
        <v>49</v>
      </c>
    </row>
    <row r="17" spans="1:12" x14ac:dyDescent="0.35">
      <c r="B17" s="4" t="s">
        <v>38</v>
      </c>
      <c r="C17" s="2" t="s">
        <v>40</v>
      </c>
      <c r="D17" s="2" t="s">
        <v>41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46</v>
      </c>
      <c r="J17" s="2" t="s">
        <v>47</v>
      </c>
      <c r="K17" s="2" t="s">
        <v>48</v>
      </c>
    </row>
    <row r="18" spans="1:12" x14ac:dyDescent="0.35">
      <c r="A18" s="3" t="s">
        <v>50</v>
      </c>
      <c r="B18" s="2" t="s">
        <v>35</v>
      </c>
      <c r="C18" s="2">
        <v>0.3</v>
      </c>
      <c r="D18" s="2">
        <v>2.1</v>
      </c>
      <c r="E18" s="2">
        <v>3.1</v>
      </c>
      <c r="F18" s="2">
        <v>4.4000000000000004</v>
      </c>
      <c r="G18" s="2">
        <v>6</v>
      </c>
      <c r="H18" s="2">
        <v>9999</v>
      </c>
      <c r="I18" s="2">
        <v>9999</v>
      </c>
      <c r="J18" s="2">
        <v>9999</v>
      </c>
      <c r="K18" s="2">
        <v>9999</v>
      </c>
    </row>
    <row r="19" spans="1:12" x14ac:dyDescent="0.35">
      <c r="B19" s="2" t="s">
        <v>51</v>
      </c>
      <c r="C19" s="2">
        <v>5.2</v>
      </c>
      <c r="D19" s="2">
        <v>5.4</v>
      </c>
      <c r="E19" s="2">
        <v>4.5</v>
      </c>
      <c r="F19" s="2">
        <v>6</v>
      </c>
      <c r="G19" s="2">
        <v>2.7</v>
      </c>
      <c r="H19" s="2">
        <v>4.7</v>
      </c>
      <c r="I19" s="2">
        <v>3.4</v>
      </c>
      <c r="J19" s="2">
        <v>3.3</v>
      </c>
      <c r="K19" s="2">
        <v>2.7</v>
      </c>
    </row>
    <row r="20" spans="1:12" x14ac:dyDescent="0.35">
      <c r="B20" s="2" t="s">
        <v>37</v>
      </c>
      <c r="C20" s="2">
        <v>9999</v>
      </c>
      <c r="D20" s="2">
        <v>9999</v>
      </c>
      <c r="E20" s="2">
        <v>9999</v>
      </c>
      <c r="F20" s="2">
        <v>9999</v>
      </c>
      <c r="G20" s="2">
        <v>5.4</v>
      </c>
      <c r="H20" s="2">
        <v>3.3</v>
      </c>
      <c r="I20" s="2">
        <v>2.4</v>
      </c>
      <c r="J20" s="2">
        <v>2.1</v>
      </c>
      <c r="K20" s="2">
        <v>2.5</v>
      </c>
    </row>
    <row r="22" spans="1:12" x14ac:dyDescent="0.35">
      <c r="A22" s="3" t="s">
        <v>27</v>
      </c>
    </row>
    <row r="23" spans="1:12" x14ac:dyDescent="0.35">
      <c r="B23" s="4" t="s">
        <v>38</v>
      </c>
      <c r="C23" s="2" t="s">
        <v>40</v>
      </c>
      <c r="D23" s="2" t="s">
        <v>41</v>
      </c>
      <c r="E23" s="2" t="s">
        <v>42</v>
      </c>
      <c r="F23" s="2" t="s">
        <v>43</v>
      </c>
      <c r="G23" s="2" t="s">
        <v>44</v>
      </c>
      <c r="H23" s="2" t="s">
        <v>45</v>
      </c>
      <c r="I23" s="2" t="s">
        <v>46</v>
      </c>
      <c r="J23" s="2" t="s">
        <v>47</v>
      </c>
      <c r="K23" s="2" t="s">
        <v>48</v>
      </c>
      <c r="L23" s="6" t="s">
        <v>54</v>
      </c>
    </row>
    <row r="24" spans="1:12" x14ac:dyDescent="0.35">
      <c r="A24" s="3" t="s">
        <v>50</v>
      </c>
      <c r="B24" s="2" t="s">
        <v>35</v>
      </c>
      <c r="C24" s="2">
        <v>7560</v>
      </c>
      <c r="D24" s="2">
        <v>5856</v>
      </c>
      <c r="E24" s="2">
        <v>2556</v>
      </c>
      <c r="F24" s="2">
        <v>1452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>
        <f>SUM(C24:K24)</f>
        <v>17424</v>
      </c>
    </row>
    <row r="25" spans="1:12" x14ac:dyDescent="0.35">
      <c r="B25" s="2" t="s">
        <v>51</v>
      </c>
      <c r="C25" s="2">
        <v>0</v>
      </c>
      <c r="D25" s="2">
        <v>0</v>
      </c>
      <c r="E25" s="2">
        <v>0</v>
      </c>
      <c r="F25" s="2">
        <v>0</v>
      </c>
      <c r="G25" s="2">
        <v>7344</v>
      </c>
      <c r="H25" s="2">
        <v>5796</v>
      </c>
      <c r="I25" s="2">
        <v>3300</v>
      </c>
      <c r="J25" s="2">
        <v>0</v>
      </c>
      <c r="K25" s="2">
        <v>0</v>
      </c>
      <c r="L25">
        <f t="shared" ref="L25:L26" si="1">SUM(C25:K25)</f>
        <v>16440</v>
      </c>
    </row>
    <row r="26" spans="1:12" x14ac:dyDescent="0.35">
      <c r="B26" s="2" t="s">
        <v>37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10296</v>
      </c>
      <c r="K26" s="2">
        <v>5352</v>
      </c>
      <c r="L26">
        <f t="shared" si="1"/>
        <v>15648</v>
      </c>
    </row>
    <row r="27" spans="1:12" x14ac:dyDescent="0.35">
      <c r="B27" s="5" t="s">
        <v>53</v>
      </c>
      <c r="C27">
        <f>SUM(C24:C26)</f>
        <v>7560</v>
      </c>
      <c r="D27">
        <f t="shared" ref="D27:K27" si="2">SUM(D24:D26)</f>
        <v>5856</v>
      </c>
      <c r="E27">
        <f t="shared" si="2"/>
        <v>2556</v>
      </c>
      <c r="F27">
        <f t="shared" si="2"/>
        <v>1452</v>
      </c>
      <c r="G27">
        <f t="shared" si="2"/>
        <v>7344</v>
      </c>
      <c r="H27">
        <f t="shared" si="2"/>
        <v>5796</v>
      </c>
      <c r="I27">
        <f t="shared" si="2"/>
        <v>3300</v>
      </c>
      <c r="J27">
        <f t="shared" si="2"/>
        <v>10296</v>
      </c>
      <c r="K27">
        <f t="shared" si="2"/>
        <v>5352</v>
      </c>
    </row>
    <row r="28" spans="1:12" x14ac:dyDescent="0.35">
      <c r="B28" s="5"/>
    </row>
    <row r="29" spans="1:12" x14ac:dyDescent="0.35">
      <c r="A29" s="3" t="s">
        <v>52</v>
      </c>
      <c r="B29" s="5"/>
    </row>
    <row r="30" spans="1:12" x14ac:dyDescent="0.35">
      <c r="B30" s="2" t="s">
        <v>32</v>
      </c>
      <c r="C30" s="2" t="s">
        <v>35</v>
      </c>
      <c r="D30" s="2" t="s">
        <v>36</v>
      </c>
      <c r="E30" s="2" t="s">
        <v>37</v>
      </c>
      <c r="F30" s="7" t="s">
        <v>55</v>
      </c>
    </row>
    <row r="31" spans="1:12" x14ac:dyDescent="0.35">
      <c r="B31" s="2" t="s">
        <v>33</v>
      </c>
      <c r="C31" s="2">
        <v>17424</v>
      </c>
      <c r="D31" s="2">
        <v>16440</v>
      </c>
      <c r="E31" s="2">
        <v>0</v>
      </c>
      <c r="F31">
        <f>SUM(C31:E31)</f>
        <v>33864</v>
      </c>
    </row>
    <row r="32" spans="1:12" x14ac:dyDescent="0.35">
      <c r="B32" s="2" t="s">
        <v>34</v>
      </c>
      <c r="C32" s="2">
        <v>0</v>
      </c>
      <c r="D32" s="2">
        <v>0</v>
      </c>
      <c r="E32" s="2">
        <v>15648</v>
      </c>
      <c r="F32">
        <f>SUM(C32:E32)</f>
        <v>15648</v>
      </c>
    </row>
    <row r="33" spans="1:5" x14ac:dyDescent="0.35">
      <c r="B33" s="8"/>
      <c r="C33" s="8"/>
      <c r="D33" s="8"/>
      <c r="E33" s="8"/>
    </row>
    <row r="34" spans="1:5" x14ac:dyDescent="0.35">
      <c r="A34" s="3" t="s">
        <v>4</v>
      </c>
    </row>
    <row r="35" spans="1:5" x14ac:dyDescent="0.35">
      <c r="A35" s="14" t="s">
        <v>56</v>
      </c>
      <c r="B35" s="15">
        <f>SUMPRODUCT(C31:E32,B9:D10)+SUMPRODUCT(C24:K26,C18:K20)+F31*B5+C5*F32</f>
        <v>744924</v>
      </c>
    </row>
    <row r="36" spans="1:5" x14ac:dyDescent="0.35">
      <c r="A36" s="14" t="s">
        <v>133</v>
      </c>
      <c r="B36" s="15">
        <f>F31</f>
        <v>33864</v>
      </c>
    </row>
    <row r="37" spans="1:5" x14ac:dyDescent="0.35">
      <c r="A37" s="14" t="s">
        <v>134</v>
      </c>
      <c r="B37" s="15">
        <f>F32</f>
        <v>15648</v>
      </c>
    </row>
    <row r="38" spans="1:5" x14ac:dyDescent="0.35">
      <c r="A38" s="9"/>
    </row>
    <row r="39" spans="1:5" x14ac:dyDescent="0.35">
      <c r="A39" s="3" t="s">
        <v>7</v>
      </c>
      <c r="B39">
        <f>C27</f>
        <v>7560</v>
      </c>
      <c r="C39" t="s">
        <v>73</v>
      </c>
      <c r="D39">
        <f>B14</f>
        <v>7560</v>
      </c>
    </row>
    <row r="40" spans="1:5" x14ac:dyDescent="0.35">
      <c r="A40" t="s">
        <v>60</v>
      </c>
      <c r="B40">
        <f>D27</f>
        <v>5856</v>
      </c>
      <c r="C40" t="s">
        <v>73</v>
      </c>
      <c r="D40">
        <f>C14</f>
        <v>5856</v>
      </c>
    </row>
    <row r="41" spans="1:5" x14ac:dyDescent="0.35">
      <c r="A41" t="s">
        <v>61</v>
      </c>
      <c r="B41">
        <f>E27</f>
        <v>2556</v>
      </c>
      <c r="C41" t="s">
        <v>73</v>
      </c>
      <c r="D41">
        <f>D14</f>
        <v>2556</v>
      </c>
    </row>
    <row r="42" spans="1:5" x14ac:dyDescent="0.35">
      <c r="A42" t="s">
        <v>62</v>
      </c>
      <c r="B42">
        <f>F27</f>
        <v>1452</v>
      </c>
      <c r="C42" t="s">
        <v>73</v>
      </c>
      <c r="D42">
        <f>E14</f>
        <v>1452</v>
      </c>
    </row>
    <row r="43" spans="1:5" x14ac:dyDescent="0.35">
      <c r="A43" t="s">
        <v>63</v>
      </c>
      <c r="B43">
        <f>G27</f>
        <v>7344</v>
      </c>
      <c r="C43" t="s">
        <v>73</v>
      </c>
      <c r="D43">
        <f>F14</f>
        <v>7344</v>
      </c>
    </row>
    <row r="44" spans="1:5" x14ac:dyDescent="0.35">
      <c r="A44" t="s">
        <v>64</v>
      </c>
      <c r="B44">
        <f>H27</f>
        <v>5796</v>
      </c>
      <c r="C44" t="s">
        <v>73</v>
      </c>
      <c r="D44">
        <f>G14</f>
        <v>5796</v>
      </c>
    </row>
    <row r="45" spans="1:5" x14ac:dyDescent="0.35">
      <c r="A45" t="s">
        <v>65</v>
      </c>
      <c r="B45">
        <f>I27</f>
        <v>3300</v>
      </c>
      <c r="C45" t="s">
        <v>73</v>
      </c>
      <c r="D45">
        <f>H14</f>
        <v>3300</v>
      </c>
    </row>
    <row r="46" spans="1:5" x14ac:dyDescent="0.35">
      <c r="A46" t="s">
        <v>66</v>
      </c>
      <c r="B46">
        <f>J27</f>
        <v>10296</v>
      </c>
      <c r="C46" t="s">
        <v>73</v>
      </c>
      <c r="D46">
        <f>I14</f>
        <v>10296</v>
      </c>
    </row>
    <row r="47" spans="1:5" x14ac:dyDescent="0.35">
      <c r="A47" t="s">
        <v>67</v>
      </c>
      <c r="B47">
        <f>K27</f>
        <v>5352</v>
      </c>
      <c r="C47" t="s">
        <v>73</v>
      </c>
      <c r="D47">
        <f>J14</f>
        <v>5352</v>
      </c>
    </row>
    <row r="48" spans="1:5" x14ac:dyDescent="0.35">
      <c r="A48" t="s">
        <v>68</v>
      </c>
      <c r="B48">
        <f>C31</f>
        <v>17424</v>
      </c>
      <c r="C48" t="s">
        <v>73</v>
      </c>
      <c r="D48">
        <f>SUM(C24:F24)</f>
        <v>17424</v>
      </c>
    </row>
    <row r="49" spans="1:4" x14ac:dyDescent="0.35">
      <c r="A49" t="s">
        <v>70</v>
      </c>
      <c r="B49">
        <f>D31</f>
        <v>16440</v>
      </c>
      <c r="C49" t="s">
        <v>73</v>
      </c>
      <c r="D49">
        <f>SUM(G25:I25)</f>
        <v>16440</v>
      </c>
    </row>
    <row r="50" spans="1:4" x14ac:dyDescent="0.35">
      <c r="A50" t="s">
        <v>71</v>
      </c>
      <c r="B50">
        <f>E32</f>
        <v>15648</v>
      </c>
      <c r="C50" t="s">
        <v>73</v>
      </c>
      <c r="D50">
        <f>SUM(J26:K26)</f>
        <v>15648</v>
      </c>
    </row>
    <row r="51" spans="1:4" x14ac:dyDescent="0.35">
      <c r="A5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2"/>
  <sheetViews>
    <sheetView topLeftCell="A29" zoomScale="85" zoomScaleNormal="85" workbookViewId="0">
      <selection activeCell="A42" sqref="A42"/>
    </sheetView>
  </sheetViews>
  <sheetFormatPr defaultRowHeight="14.5" x14ac:dyDescent="0.35"/>
  <cols>
    <col min="1" max="1" width="35.90625" bestFit="1" customWidth="1"/>
    <col min="2" max="2" width="19.1796875" bestFit="1" customWidth="1"/>
    <col min="3" max="4" width="10.90625" bestFit="1" customWidth="1"/>
    <col min="5" max="5" width="10.08984375" bestFit="1" customWidth="1"/>
    <col min="6" max="6" width="23.1796875" bestFit="1" customWidth="1"/>
    <col min="7" max="8" width="11.54296875" bestFit="1" customWidth="1"/>
    <col min="9" max="10" width="10.453125" bestFit="1" customWidth="1"/>
    <col min="12" max="12" width="17.36328125" bestFit="1" customWidth="1"/>
  </cols>
  <sheetData>
    <row r="1" spans="1:10" x14ac:dyDescent="0.35">
      <c r="A1" s="3" t="s">
        <v>2</v>
      </c>
    </row>
    <row r="2" spans="1:10" x14ac:dyDescent="0.35">
      <c r="A2" s="3"/>
    </row>
    <row r="3" spans="1:10" x14ac:dyDescent="0.35">
      <c r="A3" s="10" t="s">
        <v>32</v>
      </c>
      <c r="B3" s="2" t="s">
        <v>33</v>
      </c>
      <c r="C3" s="2" t="s">
        <v>34</v>
      </c>
    </row>
    <row r="4" spans="1:10" x14ac:dyDescent="0.35">
      <c r="A4" s="10" t="s">
        <v>57</v>
      </c>
      <c r="B4" s="2">
        <v>30000</v>
      </c>
      <c r="C4" s="2">
        <v>20000</v>
      </c>
    </row>
    <row r="5" spans="1:10" x14ac:dyDescent="0.35">
      <c r="A5" s="10" t="s">
        <v>69</v>
      </c>
      <c r="B5" s="2">
        <v>10.5</v>
      </c>
      <c r="C5" s="2">
        <v>10</v>
      </c>
    </row>
    <row r="6" spans="1:10" x14ac:dyDescent="0.35">
      <c r="A6" s="11"/>
      <c r="B6" s="8"/>
      <c r="C6" s="8"/>
    </row>
    <row r="7" spans="1:10" x14ac:dyDescent="0.35">
      <c r="B7" t="s">
        <v>31</v>
      </c>
    </row>
    <row r="8" spans="1:10" x14ac:dyDescent="0.35">
      <c r="A8" s="2" t="s">
        <v>32</v>
      </c>
      <c r="B8" s="2" t="s">
        <v>35</v>
      </c>
      <c r="C8" s="2" t="s">
        <v>36</v>
      </c>
      <c r="D8" s="2" t="s">
        <v>37</v>
      </c>
    </row>
    <row r="9" spans="1:10" x14ac:dyDescent="0.35">
      <c r="A9" s="2" t="s">
        <v>33</v>
      </c>
      <c r="B9" s="2">
        <v>3.2</v>
      </c>
      <c r="C9" s="2">
        <v>2.2000000000000002</v>
      </c>
      <c r="D9" s="2">
        <v>4.2</v>
      </c>
    </row>
    <row r="10" spans="1:10" x14ac:dyDescent="0.35">
      <c r="A10" s="2" t="s">
        <v>34</v>
      </c>
      <c r="B10" s="2">
        <v>99999</v>
      </c>
      <c r="C10" s="2">
        <v>3.9</v>
      </c>
      <c r="D10" s="2">
        <v>1.2</v>
      </c>
    </row>
    <row r="12" spans="1:10" x14ac:dyDescent="0.35">
      <c r="A12" s="4" t="s">
        <v>38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44</v>
      </c>
      <c r="G12" s="2" t="s">
        <v>45</v>
      </c>
      <c r="H12" s="2" t="s">
        <v>46</v>
      </c>
      <c r="I12" s="2" t="s">
        <v>47</v>
      </c>
      <c r="J12" s="2" t="s">
        <v>48</v>
      </c>
    </row>
    <row r="13" spans="1:10" x14ac:dyDescent="0.35">
      <c r="A13" s="4" t="s">
        <v>39</v>
      </c>
      <c r="B13" s="2">
        <v>6300</v>
      </c>
      <c r="C13" s="2">
        <v>4880</v>
      </c>
      <c r="D13" s="2">
        <v>2130</v>
      </c>
      <c r="E13" s="2">
        <v>1210</v>
      </c>
      <c r="F13" s="2">
        <v>6120</v>
      </c>
      <c r="G13" s="2">
        <v>4830</v>
      </c>
      <c r="H13" s="2">
        <v>2750</v>
      </c>
      <c r="I13" s="2">
        <v>8580</v>
      </c>
      <c r="J13" s="2">
        <v>4460</v>
      </c>
    </row>
    <row r="14" spans="1:10" x14ac:dyDescent="0.35">
      <c r="A14" s="4" t="s">
        <v>132</v>
      </c>
      <c r="B14" s="2">
        <f>B13*1.2</f>
        <v>7560</v>
      </c>
      <c r="C14" s="2">
        <f t="shared" ref="C14:J14" si="0">C13*1.2</f>
        <v>5856</v>
      </c>
      <c r="D14" s="2">
        <f t="shared" si="0"/>
        <v>2556</v>
      </c>
      <c r="E14" s="2">
        <f t="shared" si="0"/>
        <v>1452</v>
      </c>
      <c r="F14" s="2">
        <f t="shared" si="0"/>
        <v>7344</v>
      </c>
      <c r="G14" s="2">
        <f t="shared" si="0"/>
        <v>5796</v>
      </c>
      <c r="H14" s="2">
        <f t="shared" si="0"/>
        <v>3300</v>
      </c>
      <c r="I14" s="2">
        <f t="shared" si="0"/>
        <v>10296</v>
      </c>
      <c r="J14" s="2">
        <f t="shared" si="0"/>
        <v>5352</v>
      </c>
    </row>
    <row r="16" spans="1:10" x14ac:dyDescent="0.35">
      <c r="A16" s="3" t="s">
        <v>49</v>
      </c>
    </row>
    <row r="17" spans="1:12" x14ac:dyDescent="0.35">
      <c r="B17" s="4" t="s">
        <v>38</v>
      </c>
      <c r="C17" s="2" t="s">
        <v>40</v>
      </c>
      <c r="D17" s="2" t="s">
        <v>41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46</v>
      </c>
      <c r="J17" s="2" t="s">
        <v>47</v>
      </c>
      <c r="K17" s="2" t="s">
        <v>48</v>
      </c>
    </row>
    <row r="18" spans="1:12" x14ac:dyDescent="0.35">
      <c r="A18" s="3" t="s">
        <v>50</v>
      </c>
      <c r="B18" s="2" t="s">
        <v>35</v>
      </c>
      <c r="C18" s="2">
        <v>0.3</v>
      </c>
      <c r="D18" s="2">
        <v>2.1</v>
      </c>
      <c r="E18" s="2">
        <v>3.1</v>
      </c>
      <c r="F18" s="2">
        <v>4.4000000000000004</v>
      </c>
      <c r="G18" s="2">
        <v>6</v>
      </c>
      <c r="H18" s="2">
        <v>9999</v>
      </c>
      <c r="I18" s="2">
        <v>9999</v>
      </c>
      <c r="J18" s="2">
        <v>9999</v>
      </c>
      <c r="K18" s="2">
        <v>9999</v>
      </c>
    </row>
    <row r="19" spans="1:12" x14ac:dyDescent="0.35">
      <c r="B19" s="2" t="s">
        <v>51</v>
      </c>
      <c r="C19" s="2">
        <v>5.2</v>
      </c>
      <c r="D19" s="2">
        <v>5.4</v>
      </c>
      <c r="E19" s="2">
        <v>4.5</v>
      </c>
      <c r="F19" s="2">
        <v>6</v>
      </c>
      <c r="G19" s="2">
        <v>2.7</v>
      </c>
      <c r="H19" s="2">
        <v>4.7</v>
      </c>
      <c r="I19" s="2">
        <v>3.4</v>
      </c>
      <c r="J19" s="2">
        <v>3.3</v>
      </c>
      <c r="K19" s="2">
        <v>2.7</v>
      </c>
    </row>
    <row r="20" spans="1:12" x14ac:dyDescent="0.35">
      <c r="B20" s="2" t="s">
        <v>37</v>
      </c>
      <c r="C20" s="2">
        <v>9999</v>
      </c>
      <c r="D20" s="2">
        <v>9999</v>
      </c>
      <c r="E20" s="2">
        <v>9999</v>
      </c>
      <c r="F20" s="2">
        <v>9999</v>
      </c>
      <c r="G20" s="2">
        <v>5.4</v>
      </c>
      <c r="H20" s="2">
        <v>3.3</v>
      </c>
      <c r="I20" s="2">
        <v>2.4</v>
      </c>
      <c r="J20" s="2">
        <v>2.1</v>
      </c>
      <c r="K20" s="2">
        <v>2.5</v>
      </c>
    </row>
    <row r="22" spans="1:12" x14ac:dyDescent="0.35">
      <c r="A22" s="3" t="s">
        <v>27</v>
      </c>
    </row>
    <row r="23" spans="1:12" x14ac:dyDescent="0.35">
      <c r="B23" s="4" t="s">
        <v>38</v>
      </c>
      <c r="C23" s="2" t="s">
        <v>40</v>
      </c>
      <c r="D23" s="2" t="s">
        <v>41</v>
      </c>
      <c r="E23" s="2" t="s">
        <v>42</v>
      </c>
      <c r="F23" s="2" t="s">
        <v>43</v>
      </c>
      <c r="G23" s="2" t="s">
        <v>44</v>
      </c>
      <c r="H23" s="2" t="s">
        <v>45</v>
      </c>
      <c r="I23" s="2" t="s">
        <v>46</v>
      </c>
      <c r="J23" s="2" t="s">
        <v>47</v>
      </c>
      <c r="K23" s="2" t="s">
        <v>48</v>
      </c>
      <c r="L23" s="6" t="s">
        <v>54</v>
      </c>
    </row>
    <row r="24" spans="1:12" x14ac:dyDescent="0.35">
      <c r="A24" s="3" t="s">
        <v>50</v>
      </c>
      <c r="B24" s="2" t="s">
        <v>35</v>
      </c>
      <c r="C24" s="2">
        <v>7560</v>
      </c>
      <c r="D24" s="2">
        <v>5856</v>
      </c>
      <c r="E24" s="2">
        <v>2556</v>
      </c>
      <c r="F24" s="2">
        <v>1452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>
        <f>SUM(C24:K24)</f>
        <v>17424</v>
      </c>
    </row>
    <row r="25" spans="1:12" x14ac:dyDescent="0.35">
      <c r="B25" s="2" t="s">
        <v>51</v>
      </c>
      <c r="C25" s="2">
        <v>0</v>
      </c>
      <c r="D25" s="2">
        <v>0</v>
      </c>
      <c r="E25" s="2">
        <v>0</v>
      </c>
      <c r="F25" s="2">
        <v>0</v>
      </c>
      <c r="G25" s="2">
        <v>7344</v>
      </c>
      <c r="H25" s="2">
        <v>0</v>
      </c>
      <c r="I25" s="2">
        <v>0</v>
      </c>
      <c r="J25" s="2">
        <v>0</v>
      </c>
      <c r="K25" s="2">
        <v>0</v>
      </c>
      <c r="L25">
        <f>SUM(C25:K25)</f>
        <v>7344</v>
      </c>
    </row>
    <row r="26" spans="1:12" x14ac:dyDescent="0.35">
      <c r="B26" s="2" t="s">
        <v>37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5796</v>
      </c>
      <c r="I26" s="2">
        <v>3300</v>
      </c>
      <c r="J26" s="2">
        <v>10296</v>
      </c>
      <c r="K26" s="2">
        <v>5352</v>
      </c>
      <c r="L26">
        <f t="shared" ref="L26" si="1">SUM(C26:K26)</f>
        <v>24744</v>
      </c>
    </row>
    <row r="27" spans="1:12" x14ac:dyDescent="0.35">
      <c r="B27" s="5" t="s">
        <v>53</v>
      </c>
      <c r="C27">
        <f>SUM(C24:C26)</f>
        <v>7560</v>
      </c>
      <c r="D27">
        <f t="shared" ref="D27:K27" si="2">SUM(D24:D26)</f>
        <v>5856</v>
      </c>
      <c r="E27">
        <f>SUM(E24:E26)</f>
        <v>2556</v>
      </c>
      <c r="F27">
        <f t="shared" si="2"/>
        <v>1452</v>
      </c>
      <c r="G27">
        <f t="shared" si="2"/>
        <v>7344</v>
      </c>
      <c r="H27">
        <f t="shared" si="2"/>
        <v>5796</v>
      </c>
      <c r="I27">
        <f t="shared" si="2"/>
        <v>3300</v>
      </c>
      <c r="J27">
        <f t="shared" si="2"/>
        <v>10296</v>
      </c>
      <c r="K27">
        <f t="shared" si="2"/>
        <v>5352</v>
      </c>
    </row>
    <row r="28" spans="1:12" x14ac:dyDescent="0.35">
      <c r="B28" s="5">
        <v>0</v>
      </c>
      <c r="C28">
        <v>0</v>
      </c>
    </row>
    <row r="29" spans="1:12" x14ac:dyDescent="0.35">
      <c r="A29" s="3" t="s">
        <v>52</v>
      </c>
      <c r="B29" s="5">
        <v>0</v>
      </c>
      <c r="C29">
        <v>0</v>
      </c>
    </row>
    <row r="30" spans="1:12" x14ac:dyDescent="0.35">
      <c r="B30" s="2" t="s">
        <v>32</v>
      </c>
      <c r="C30" s="2" t="s">
        <v>35</v>
      </c>
      <c r="D30" s="2" t="s">
        <v>36</v>
      </c>
      <c r="E30" s="2" t="s">
        <v>37</v>
      </c>
      <c r="F30" s="7" t="s">
        <v>55</v>
      </c>
    </row>
    <row r="31" spans="1:12" x14ac:dyDescent="0.35">
      <c r="B31" s="2" t="s">
        <v>33</v>
      </c>
      <c r="C31" s="2">
        <v>17424</v>
      </c>
      <c r="D31" s="2">
        <v>7344</v>
      </c>
      <c r="E31" s="2">
        <v>0</v>
      </c>
      <c r="F31">
        <f>SUM(C31:E31)</f>
        <v>24768</v>
      </c>
    </row>
    <row r="32" spans="1:12" x14ac:dyDescent="0.35">
      <c r="B32" s="2" t="s">
        <v>34</v>
      </c>
      <c r="C32" s="2">
        <v>0</v>
      </c>
      <c r="D32" s="2">
        <v>0</v>
      </c>
      <c r="E32" s="2">
        <v>24744</v>
      </c>
      <c r="F32">
        <f>SUM(C32:E32)</f>
        <v>24744</v>
      </c>
    </row>
    <row r="33" spans="1:5" x14ac:dyDescent="0.35">
      <c r="B33" s="5" t="s">
        <v>131</v>
      </c>
      <c r="C33" s="8">
        <f>SUM(C31:C32)</f>
        <v>17424</v>
      </c>
      <c r="D33" s="8">
        <f>SUM(D31:D32)</f>
        <v>7344</v>
      </c>
      <c r="E33" s="8">
        <f>SUM(E31:E32)</f>
        <v>24744</v>
      </c>
    </row>
    <row r="34" spans="1:5" x14ac:dyDescent="0.35">
      <c r="B34" s="5"/>
      <c r="C34" s="8"/>
      <c r="D34" s="8"/>
      <c r="E34" s="8"/>
    </row>
    <row r="35" spans="1:5" x14ac:dyDescent="0.35">
      <c r="A35" s="3" t="s">
        <v>4</v>
      </c>
    </row>
    <row r="36" spans="1:5" x14ac:dyDescent="0.35">
      <c r="A36" s="14" t="s">
        <v>56</v>
      </c>
      <c r="B36" s="15">
        <f>SUMPRODUCT(C31:E32,B9:D10)+SUMPRODUCT(C24:K26,C18:K20)+F31*B5+C5*F32</f>
        <v>719865.60000000009</v>
      </c>
    </row>
    <row r="37" spans="1:5" x14ac:dyDescent="0.35">
      <c r="A37" s="14" t="s">
        <v>133</v>
      </c>
      <c r="B37" s="15">
        <f>F31</f>
        <v>24768</v>
      </c>
    </row>
    <row r="38" spans="1:5" x14ac:dyDescent="0.35">
      <c r="A38" s="14" t="s">
        <v>134</v>
      </c>
      <c r="B38" s="15">
        <f>F32</f>
        <v>24744</v>
      </c>
    </row>
    <row r="40" spans="1:5" x14ac:dyDescent="0.35">
      <c r="A40" s="3" t="s">
        <v>7</v>
      </c>
    </row>
    <row r="41" spans="1:5" x14ac:dyDescent="0.35">
      <c r="A41" t="s">
        <v>60</v>
      </c>
      <c r="B41">
        <f>C27</f>
        <v>7560</v>
      </c>
      <c r="C41" t="s">
        <v>73</v>
      </c>
      <c r="D41">
        <f>B14</f>
        <v>7560</v>
      </c>
    </row>
    <row r="42" spans="1:5" x14ac:dyDescent="0.35">
      <c r="A42" t="s">
        <v>61</v>
      </c>
      <c r="B42">
        <f>D27</f>
        <v>5856</v>
      </c>
      <c r="C42" t="s">
        <v>73</v>
      </c>
      <c r="D42">
        <f>C14</f>
        <v>5856</v>
      </c>
    </row>
    <row r="43" spans="1:5" x14ac:dyDescent="0.35">
      <c r="A43" t="s">
        <v>62</v>
      </c>
      <c r="B43">
        <f>E27</f>
        <v>2556</v>
      </c>
      <c r="C43" t="s">
        <v>73</v>
      </c>
      <c r="D43">
        <f>D14</f>
        <v>2556</v>
      </c>
    </row>
    <row r="44" spans="1:5" x14ac:dyDescent="0.35">
      <c r="A44" t="s">
        <v>63</v>
      </c>
      <c r="B44">
        <f>F27</f>
        <v>1452</v>
      </c>
      <c r="C44" t="s">
        <v>73</v>
      </c>
      <c r="D44">
        <f>E14</f>
        <v>1452</v>
      </c>
    </row>
    <row r="45" spans="1:5" x14ac:dyDescent="0.35">
      <c r="A45" t="s">
        <v>64</v>
      </c>
      <c r="B45">
        <f>G27</f>
        <v>7344</v>
      </c>
      <c r="C45" t="s">
        <v>73</v>
      </c>
      <c r="D45">
        <f>F14</f>
        <v>7344</v>
      </c>
    </row>
    <row r="46" spans="1:5" x14ac:dyDescent="0.35">
      <c r="A46" t="s">
        <v>65</v>
      </c>
      <c r="B46">
        <f>H27</f>
        <v>5796</v>
      </c>
      <c r="C46" t="s">
        <v>73</v>
      </c>
      <c r="D46">
        <f>G14</f>
        <v>5796</v>
      </c>
    </row>
    <row r="47" spans="1:5" x14ac:dyDescent="0.35">
      <c r="A47" t="s">
        <v>66</v>
      </c>
      <c r="B47">
        <f>I27</f>
        <v>3300</v>
      </c>
      <c r="C47" t="s">
        <v>73</v>
      </c>
      <c r="D47">
        <f>H14</f>
        <v>3300</v>
      </c>
    </row>
    <row r="48" spans="1:5" x14ac:dyDescent="0.35">
      <c r="A48" t="s">
        <v>67</v>
      </c>
      <c r="B48">
        <f>J27</f>
        <v>10296</v>
      </c>
      <c r="C48" t="s">
        <v>73</v>
      </c>
      <c r="D48">
        <f>I14</f>
        <v>10296</v>
      </c>
    </row>
    <row r="49" spans="1:4" x14ac:dyDescent="0.35">
      <c r="A49" t="s">
        <v>68</v>
      </c>
      <c r="B49">
        <f>K27</f>
        <v>5352</v>
      </c>
      <c r="C49" t="s">
        <v>73</v>
      </c>
      <c r="D49">
        <f>J14</f>
        <v>5352</v>
      </c>
    </row>
    <row r="50" spans="1:4" x14ac:dyDescent="0.35">
      <c r="A50" t="s">
        <v>70</v>
      </c>
      <c r="B50">
        <f>C33</f>
        <v>17424</v>
      </c>
      <c r="C50" t="s">
        <v>73</v>
      </c>
      <c r="D50">
        <f>SUM(C24:K24)</f>
        <v>17424</v>
      </c>
    </row>
    <row r="51" spans="1:4" x14ac:dyDescent="0.35">
      <c r="A51" t="s">
        <v>71</v>
      </c>
      <c r="B51">
        <f>D33</f>
        <v>7344</v>
      </c>
      <c r="C51" t="s">
        <v>73</v>
      </c>
      <c r="D51">
        <f>SUM(C25:K25)</f>
        <v>7344</v>
      </c>
    </row>
    <row r="52" spans="1:4" x14ac:dyDescent="0.35">
      <c r="A52" t="s">
        <v>72</v>
      </c>
      <c r="B52">
        <f>E33</f>
        <v>24744</v>
      </c>
      <c r="C52" t="s">
        <v>73</v>
      </c>
      <c r="D52">
        <f>SUM(C26:K26)</f>
        <v>24744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51"/>
  <sheetViews>
    <sheetView topLeftCell="A23" workbookViewId="0">
      <selection activeCell="A33" sqref="A33"/>
    </sheetView>
  </sheetViews>
  <sheetFormatPr defaultRowHeight="14.5" x14ac:dyDescent="0.35"/>
  <cols>
    <col min="1" max="1" width="35.08984375" bestFit="1" customWidth="1"/>
    <col min="2" max="2" width="29.6328125" bestFit="1" customWidth="1"/>
    <col min="3" max="3" width="26.54296875" bestFit="1" customWidth="1"/>
    <col min="6" max="6" width="20.54296875" bestFit="1" customWidth="1"/>
    <col min="8" max="8" width="23.26953125" bestFit="1" customWidth="1"/>
  </cols>
  <sheetData>
    <row r="1" spans="1:7" x14ac:dyDescent="0.35">
      <c r="A1" s="3" t="s">
        <v>2</v>
      </c>
    </row>
    <row r="2" spans="1:7" x14ac:dyDescent="0.35">
      <c r="B2" s="2"/>
      <c r="C2" s="2" t="s">
        <v>106</v>
      </c>
    </row>
    <row r="3" spans="1:7" x14ac:dyDescent="0.35">
      <c r="B3" s="2" t="s">
        <v>100</v>
      </c>
      <c r="C3" s="2">
        <v>93</v>
      </c>
    </row>
    <row r="4" spans="1:7" x14ac:dyDescent="0.35">
      <c r="B4" s="2" t="s">
        <v>101</v>
      </c>
      <c r="C4" s="2">
        <v>88</v>
      </c>
    </row>
    <row r="5" spans="1:7" x14ac:dyDescent="0.35">
      <c r="B5" s="2" t="s">
        <v>102</v>
      </c>
      <c r="C5" s="2">
        <v>95</v>
      </c>
    </row>
    <row r="7" spans="1:7" x14ac:dyDescent="0.35">
      <c r="B7" s="2" t="s">
        <v>90</v>
      </c>
      <c r="C7" s="2" t="s">
        <v>92</v>
      </c>
      <c r="D7" s="2" t="s">
        <v>93</v>
      </c>
      <c r="E7" s="2" t="s">
        <v>94</v>
      </c>
      <c r="F7" s="2" t="s">
        <v>95</v>
      </c>
      <c r="G7" s="2" t="s">
        <v>96</v>
      </c>
    </row>
    <row r="8" spans="1:7" x14ac:dyDescent="0.35">
      <c r="B8" s="2" t="s">
        <v>91</v>
      </c>
      <c r="C8" s="2">
        <v>30</v>
      </c>
      <c r="D8" s="2">
        <v>57</v>
      </c>
      <c r="E8" s="2">
        <v>48</v>
      </c>
      <c r="F8" s="2">
        <v>91</v>
      </c>
      <c r="G8" s="2">
        <v>48</v>
      </c>
    </row>
    <row r="10" spans="1:7" x14ac:dyDescent="0.35">
      <c r="A10" t="s">
        <v>97</v>
      </c>
    </row>
    <row r="11" spans="1:7" x14ac:dyDescent="0.35">
      <c r="B11" s="2" t="s">
        <v>98</v>
      </c>
      <c r="C11" s="2" t="s">
        <v>103</v>
      </c>
      <c r="D11" s="2" t="s">
        <v>104</v>
      </c>
      <c r="E11" s="2" t="s">
        <v>105</v>
      </c>
    </row>
    <row r="12" spans="1:7" x14ac:dyDescent="0.35">
      <c r="A12" t="s">
        <v>99</v>
      </c>
      <c r="B12" s="2" t="s">
        <v>100</v>
      </c>
      <c r="C12" s="2">
        <v>1.52</v>
      </c>
      <c r="D12" s="2">
        <v>1.6</v>
      </c>
      <c r="E12" s="2">
        <v>1.4</v>
      </c>
    </row>
    <row r="13" spans="1:7" x14ac:dyDescent="0.35">
      <c r="B13" s="2" t="s">
        <v>101</v>
      </c>
      <c r="C13" s="2">
        <v>1.7</v>
      </c>
      <c r="D13" s="2">
        <v>1.63</v>
      </c>
      <c r="E13" s="2">
        <v>1.55</v>
      </c>
    </row>
    <row r="14" spans="1:7" x14ac:dyDescent="0.35">
      <c r="B14" s="2" t="s">
        <v>102</v>
      </c>
      <c r="C14" s="2">
        <v>1.45</v>
      </c>
      <c r="D14" s="2">
        <v>1.57</v>
      </c>
      <c r="E14" s="2">
        <v>1.3</v>
      </c>
    </row>
    <row r="16" spans="1:7" x14ac:dyDescent="0.35">
      <c r="A16" t="s">
        <v>97</v>
      </c>
    </row>
    <row r="17" spans="1:8" x14ac:dyDescent="0.35">
      <c r="B17" s="2" t="s">
        <v>98</v>
      </c>
      <c r="C17" s="2" t="s">
        <v>92</v>
      </c>
      <c r="D17" s="2" t="s">
        <v>93</v>
      </c>
      <c r="E17" s="2" t="s">
        <v>94</v>
      </c>
      <c r="F17" s="2" t="s">
        <v>95</v>
      </c>
      <c r="G17" s="2" t="s">
        <v>96</v>
      </c>
    </row>
    <row r="18" spans="1:8" x14ac:dyDescent="0.35">
      <c r="A18" t="s">
        <v>99</v>
      </c>
      <c r="B18" s="2" t="s">
        <v>103</v>
      </c>
      <c r="C18" s="2">
        <v>5.15</v>
      </c>
      <c r="D18" s="2">
        <v>5.69</v>
      </c>
      <c r="E18" s="2">
        <v>6.13</v>
      </c>
      <c r="F18" s="2">
        <v>5.63</v>
      </c>
      <c r="G18" s="2">
        <v>5.8</v>
      </c>
    </row>
    <row r="19" spans="1:8" x14ac:dyDescent="0.35">
      <c r="B19" s="2" t="s">
        <v>104</v>
      </c>
      <c r="C19" s="2">
        <v>5.12</v>
      </c>
      <c r="D19" s="2">
        <v>5.47</v>
      </c>
      <c r="E19" s="2">
        <v>6.05</v>
      </c>
      <c r="F19" s="2">
        <v>6.12</v>
      </c>
      <c r="G19" s="2">
        <v>5.71</v>
      </c>
    </row>
    <row r="20" spans="1:8" x14ac:dyDescent="0.35">
      <c r="B20" s="2" t="s">
        <v>105</v>
      </c>
      <c r="C20" s="2">
        <v>5.32</v>
      </c>
      <c r="D20" s="2">
        <v>6.16</v>
      </c>
      <c r="E20" s="2">
        <v>6.25</v>
      </c>
      <c r="F20" s="2">
        <v>6.17</v>
      </c>
      <c r="G20" s="2">
        <v>5.87</v>
      </c>
    </row>
    <row r="22" spans="1:8" x14ac:dyDescent="0.35">
      <c r="A22" s="3" t="s">
        <v>27</v>
      </c>
    </row>
    <row r="23" spans="1:8" x14ac:dyDescent="0.35">
      <c r="B23" t="s">
        <v>122</v>
      </c>
    </row>
    <row r="24" spans="1:8" x14ac:dyDescent="0.35">
      <c r="B24" s="2"/>
      <c r="C24" s="2" t="s">
        <v>92</v>
      </c>
      <c r="D24" s="2" t="s">
        <v>93</v>
      </c>
      <c r="E24" s="2" t="s">
        <v>94</v>
      </c>
      <c r="F24" s="2" t="s">
        <v>95</v>
      </c>
      <c r="G24" s="2" t="s">
        <v>96</v>
      </c>
      <c r="H24" s="2" t="s">
        <v>121</v>
      </c>
    </row>
    <row r="25" spans="1:8" x14ac:dyDescent="0.35">
      <c r="B25" s="2" t="s">
        <v>103</v>
      </c>
      <c r="C25" s="2">
        <v>30</v>
      </c>
      <c r="D25" s="2">
        <v>0</v>
      </c>
      <c r="E25" s="2">
        <v>0</v>
      </c>
      <c r="F25" s="2">
        <v>91</v>
      </c>
      <c r="G25" s="2">
        <v>0</v>
      </c>
      <c r="H25" s="2">
        <f>SUM(C25:G25)</f>
        <v>121</v>
      </c>
    </row>
    <row r="26" spans="1:8" x14ac:dyDescent="0.35">
      <c r="B26" s="2" t="s">
        <v>104</v>
      </c>
      <c r="C26" s="2">
        <v>0</v>
      </c>
      <c r="D26" s="2">
        <v>57</v>
      </c>
      <c r="E26" s="2">
        <v>29</v>
      </c>
      <c r="F26" s="2">
        <v>0</v>
      </c>
      <c r="G26" s="2">
        <v>0</v>
      </c>
      <c r="H26" s="2">
        <f t="shared" ref="H26:H27" si="0">SUM(C26:G26)</f>
        <v>86</v>
      </c>
    </row>
    <row r="27" spans="1:8" x14ac:dyDescent="0.35">
      <c r="B27" s="2" t="s">
        <v>105</v>
      </c>
      <c r="C27" s="2">
        <v>0</v>
      </c>
      <c r="D27" s="2">
        <v>0</v>
      </c>
      <c r="E27" s="2">
        <v>19</v>
      </c>
      <c r="F27" s="2">
        <v>0</v>
      </c>
      <c r="G27" s="2">
        <v>48</v>
      </c>
      <c r="H27" s="2">
        <f t="shared" si="0"/>
        <v>67</v>
      </c>
    </row>
    <row r="28" spans="1:8" x14ac:dyDescent="0.35">
      <c r="B28" s="5" t="s">
        <v>123</v>
      </c>
      <c r="C28" s="8">
        <f>SUM(C25:C27)</f>
        <v>30</v>
      </c>
      <c r="D28" s="8">
        <f>SUM(D25:D27)</f>
        <v>57</v>
      </c>
      <c r="E28" s="8">
        <f>SUM(E25:E27)</f>
        <v>48</v>
      </c>
      <c r="F28" s="8">
        <f>SUM(F25:F27)</f>
        <v>91</v>
      </c>
      <c r="G28" s="5">
        <f>SUM(G25:G27)</f>
        <v>48</v>
      </c>
    </row>
    <row r="29" spans="1:8" x14ac:dyDescent="0.35">
      <c r="B29" s="8"/>
      <c r="C29" s="8"/>
      <c r="D29" s="8"/>
      <c r="E29" s="8"/>
      <c r="F29" s="8"/>
      <c r="G29" s="8"/>
    </row>
    <row r="31" spans="1:8" x14ac:dyDescent="0.35">
      <c r="B31" s="2"/>
      <c r="C31" s="2" t="s">
        <v>103</v>
      </c>
      <c r="D31" s="2" t="s">
        <v>104</v>
      </c>
      <c r="E31" s="2" t="s">
        <v>105</v>
      </c>
      <c r="F31" s="12" t="s">
        <v>108</v>
      </c>
    </row>
    <row r="32" spans="1:8" x14ac:dyDescent="0.35">
      <c r="B32" s="2" t="s">
        <v>100</v>
      </c>
      <c r="C32" s="2">
        <v>93</v>
      </c>
      <c r="D32" s="2">
        <v>0</v>
      </c>
      <c r="E32" s="2">
        <v>0</v>
      </c>
      <c r="F32" s="2">
        <f>SUM(C32:E32)</f>
        <v>93</v>
      </c>
    </row>
    <row r="33" spans="1:6" x14ac:dyDescent="0.35">
      <c r="B33" s="2" t="s">
        <v>101</v>
      </c>
      <c r="C33" s="2">
        <v>0</v>
      </c>
      <c r="D33" s="2">
        <v>86</v>
      </c>
      <c r="E33" s="2">
        <v>0</v>
      </c>
      <c r="F33" s="2">
        <f>SUM(C33:E33)</f>
        <v>86</v>
      </c>
    </row>
    <row r="34" spans="1:6" x14ac:dyDescent="0.35">
      <c r="B34" s="2" t="s">
        <v>102</v>
      </c>
      <c r="C34" s="2">
        <v>28</v>
      </c>
      <c r="D34" s="2">
        <v>0</v>
      </c>
      <c r="E34" s="2">
        <v>67</v>
      </c>
      <c r="F34" s="2">
        <f>SUM(C34:E34)</f>
        <v>95</v>
      </c>
    </row>
    <row r="35" spans="1:6" x14ac:dyDescent="0.35">
      <c r="B35" s="12" t="s">
        <v>120</v>
      </c>
      <c r="C35" s="2">
        <f>SUM(C32:C34)</f>
        <v>121</v>
      </c>
      <c r="D35" s="2">
        <f>SUM(D32:D34)</f>
        <v>86</v>
      </c>
      <c r="E35" s="2">
        <f>SUM(E32:E34)</f>
        <v>67</v>
      </c>
    </row>
    <row r="36" spans="1:6" x14ac:dyDescent="0.35">
      <c r="B36" s="5"/>
      <c r="C36" s="8"/>
      <c r="D36" s="8"/>
      <c r="E36" s="8"/>
    </row>
    <row r="37" spans="1:6" x14ac:dyDescent="0.35">
      <c r="A37" s="3" t="s">
        <v>4</v>
      </c>
    </row>
    <row r="38" spans="1:6" x14ac:dyDescent="0.35">
      <c r="A38" s="15" t="s">
        <v>107</v>
      </c>
      <c r="B38" s="15">
        <f>SUMPRODUCT(C32:E34,C12:E14)+SUMPRODUCT(C18:G20,C25:G27)</f>
        <v>1963.82</v>
      </c>
    </row>
    <row r="40" spans="1:6" x14ac:dyDescent="0.35">
      <c r="A40" s="3" t="s">
        <v>7</v>
      </c>
    </row>
    <row r="41" spans="1:6" x14ac:dyDescent="0.35">
      <c r="A41" t="s">
        <v>109</v>
      </c>
      <c r="B41">
        <f>C28</f>
        <v>30</v>
      </c>
      <c r="C41" t="s">
        <v>19</v>
      </c>
      <c r="D41">
        <f>C8</f>
        <v>30</v>
      </c>
    </row>
    <row r="42" spans="1:6" x14ac:dyDescent="0.35">
      <c r="A42" t="s">
        <v>110</v>
      </c>
      <c r="B42">
        <f>D28</f>
        <v>57</v>
      </c>
      <c r="C42" t="s">
        <v>19</v>
      </c>
      <c r="D42">
        <f>D8</f>
        <v>57</v>
      </c>
    </row>
    <row r="43" spans="1:6" x14ac:dyDescent="0.35">
      <c r="A43" t="s">
        <v>111</v>
      </c>
      <c r="B43">
        <f>E28</f>
        <v>48</v>
      </c>
      <c r="C43" t="s">
        <v>19</v>
      </c>
      <c r="D43">
        <f>E8</f>
        <v>48</v>
      </c>
    </row>
    <row r="44" spans="1:6" x14ac:dyDescent="0.35">
      <c r="A44" t="s">
        <v>112</v>
      </c>
      <c r="B44">
        <f>F28</f>
        <v>91</v>
      </c>
      <c r="C44" t="s">
        <v>19</v>
      </c>
      <c r="D44">
        <f>F8</f>
        <v>91</v>
      </c>
    </row>
    <row r="45" spans="1:6" x14ac:dyDescent="0.35">
      <c r="A45" t="s">
        <v>113</v>
      </c>
      <c r="B45">
        <f>G28</f>
        <v>48</v>
      </c>
      <c r="C45" t="s">
        <v>19</v>
      </c>
      <c r="D45">
        <f>G8</f>
        <v>48</v>
      </c>
    </row>
    <row r="46" spans="1:6" x14ac:dyDescent="0.35">
      <c r="A46" t="s">
        <v>114</v>
      </c>
      <c r="B46">
        <f>F32</f>
        <v>93</v>
      </c>
      <c r="C46" t="s">
        <v>18</v>
      </c>
      <c r="D46">
        <f>C3</f>
        <v>93</v>
      </c>
    </row>
    <row r="47" spans="1:6" x14ac:dyDescent="0.35">
      <c r="A47" t="s">
        <v>115</v>
      </c>
      <c r="B47">
        <f>F33</f>
        <v>86</v>
      </c>
      <c r="C47" t="s">
        <v>18</v>
      </c>
      <c r="D47">
        <f t="shared" ref="D47:D48" si="1">C4</f>
        <v>88</v>
      </c>
    </row>
    <row r="48" spans="1:6" x14ac:dyDescent="0.35">
      <c r="A48" t="s">
        <v>116</v>
      </c>
      <c r="B48">
        <f>F34</f>
        <v>95</v>
      </c>
      <c r="C48" t="s">
        <v>18</v>
      </c>
      <c r="D48">
        <f t="shared" si="1"/>
        <v>95</v>
      </c>
    </row>
    <row r="49" spans="1:4" x14ac:dyDescent="0.35">
      <c r="A49" t="s">
        <v>117</v>
      </c>
      <c r="B49">
        <f>C35</f>
        <v>121</v>
      </c>
      <c r="C49" t="s">
        <v>73</v>
      </c>
      <c r="D49">
        <f>H25</f>
        <v>121</v>
      </c>
    </row>
    <row r="50" spans="1:4" x14ac:dyDescent="0.35">
      <c r="A50" t="s">
        <v>118</v>
      </c>
      <c r="B50">
        <f>D35</f>
        <v>86</v>
      </c>
      <c r="C50" t="s">
        <v>73</v>
      </c>
      <c r="D50">
        <f>H26</f>
        <v>86</v>
      </c>
    </row>
    <row r="51" spans="1:4" x14ac:dyDescent="0.35">
      <c r="A51" t="s">
        <v>119</v>
      </c>
      <c r="B51">
        <f>E35</f>
        <v>67</v>
      </c>
      <c r="C51" t="s">
        <v>73</v>
      </c>
      <c r="D51">
        <f>H27</f>
        <v>67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26"/>
  <sheetViews>
    <sheetView tabSelected="1" topLeftCell="A7" workbookViewId="0">
      <selection activeCell="H17" sqref="H17"/>
    </sheetView>
  </sheetViews>
  <sheetFormatPr defaultRowHeight="14.5" x14ac:dyDescent="0.35"/>
  <cols>
    <col min="1" max="1" width="40.1796875" bestFit="1" customWidth="1"/>
    <col min="2" max="2" width="27.36328125" bestFit="1" customWidth="1"/>
    <col min="4" max="4" width="11.08984375" bestFit="1" customWidth="1"/>
    <col min="12" max="12" width="12.453125" bestFit="1" customWidth="1"/>
    <col min="14" max="14" width="11.81640625" bestFit="1" customWidth="1"/>
    <col min="18" max="18" width="12.453125" bestFit="1" customWidth="1"/>
    <col min="19" max="19" width="11.08984375" bestFit="1" customWidth="1"/>
  </cols>
  <sheetData>
    <row r="1" spans="1:20" x14ac:dyDescent="0.35">
      <c r="A1" s="3" t="s">
        <v>124</v>
      </c>
    </row>
    <row r="3" spans="1:20" x14ac:dyDescent="0.35">
      <c r="A3" s="2" t="s">
        <v>126</v>
      </c>
      <c r="B3" s="18">
        <v>90000</v>
      </c>
    </row>
    <row r="4" spans="1:20" x14ac:dyDescent="0.35">
      <c r="A4" s="2" t="s">
        <v>127</v>
      </c>
      <c r="B4" s="18">
        <v>24000</v>
      </c>
    </row>
    <row r="5" spans="1:20" x14ac:dyDescent="0.35">
      <c r="B5" s="13"/>
    </row>
    <row r="6" spans="1:20" x14ac:dyDescent="0.35">
      <c r="B6" s="2" t="s">
        <v>145</v>
      </c>
      <c r="C6" s="2" t="s">
        <v>135</v>
      </c>
      <c r="D6" s="2" t="s">
        <v>136</v>
      </c>
      <c r="E6" s="2" t="s">
        <v>137</v>
      </c>
      <c r="F6" s="2" t="s">
        <v>142</v>
      </c>
      <c r="G6" s="2" t="s">
        <v>138</v>
      </c>
      <c r="H6" s="2" t="s">
        <v>139</v>
      </c>
      <c r="I6" s="2" t="s">
        <v>143</v>
      </c>
      <c r="J6" s="2" t="s">
        <v>140</v>
      </c>
      <c r="K6" s="2" t="s">
        <v>141</v>
      </c>
    </row>
    <row r="7" spans="1:20" x14ac:dyDescent="0.35">
      <c r="B7" s="2" t="s">
        <v>146</v>
      </c>
      <c r="C7" s="2">
        <v>1.2</v>
      </c>
      <c r="D7" s="2">
        <v>1.2</v>
      </c>
      <c r="E7" s="2">
        <v>1.2</v>
      </c>
      <c r="F7" s="2">
        <v>1.2</v>
      </c>
      <c r="G7" s="2">
        <v>1.36</v>
      </c>
      <c r="H7" s="2">
        <v>1.36</v>
      </c>
      <c r="I7" s="2">
        <v>1.36</v>
      </c>
      <c r="J7" s="2">
        <v>1.66</v>
      </c>
      <c r="K7" s="2">
        <v>1.1200000000000001</v>
      </c>
    </row>
    <row r="8" spans="1:20" x14ac:dyDescent="0.35">
      <c r="A8" s="8"/>
      <c r="B8" s="8"/>
      <c r="C8" s="8"/>
      <c r="D8" s="8"/>
      <c r="E8" s="8"/>
      <c r="F8" s="8"/>
      <c r="G8" s="8"/>
      <c r="H8" s="8"/>
      <c r="I8" s="8"/>
      <c r="J8" s="8"/>
    </row>
    <row r="9" spans="1:20" x14ac:dyDescent="0.35">
      <c r="A9" s="3" t="s">
        <v>27</v>
      </c>
    </row>
    <row r="10" spans="1:20" x14ac:dyDescent="0.35">
      <c r="A10" t="s">
        <v>125</v>
      </c>
      <c r="C10" t="s">
        <v>135</v>
      </c>
      <c r="D10" t="s">
        <v>136</v>
      </c>
      <c r="E10" t="s">
        <v>137</v>
      </c>
      <c r="F10" t="s">
        <v>142</v>
      </c>
      <c r="G10" t="s">
        <v>138</v>
      </c>
      <c r="H10" t="s">
        <v>139</v>
      </c>
      <c r="I10" t="s">
        <v>143</v>
      </c>
      <c r="J10" t="s">
        <v>140</v>
      </c>
      <c r="K10" t="s">
        <v>141</v>
      </c>
      <c r="L10" t="s">
        <v>144</v>
      </c>
      <c r="M10" t="s">
        <v>147</v>
      </c>
      <c r="N10" t="s">
        <v>148</v>
      </c>
      <c r="O10" t="s">
        <v>149</v>
      </c>
      <c r="P10" t="s">
        <v>150</v>
      </c>
      <c r="Q10" t="s">
        <v>152</v>
      </c>
    </row>
    <row r="11" spans="1:20" x14ac:dyDescent="0.35">
      <c r="C11">
        <v>0</v>
      </c>
      <c r="D11">
        <v>0</v>
      </c>
      <c r="E11">
        <v>0</v>
      </c>
      <c r="F11">
        <v>0</v>
      </c>
      <c r="G11">
        <v>17647.058823529409</v>
      </c>
      <c r="H11">
        <v>0</v>
      </c>
      <c r="I11">
        <v>1.4551915228366852E-11</v>
      </c>
      <c r="J11">
        <v>72352.941176470587</v>
      </c>
      <c r="K11">
        <v>0</v>
      </c>
      <c r="L11">
        <v>72352.941176470587</v>
      </c>
      <c r="M11">
        <v>0</v>
      </c>
      <c r="N11">
        <v>0</v>
      </c>
      <c r="O11">
        <v>0</v>
      </c>
      <c r="P11">
        <v>0</v>
      </c>
      <c r="Q11">
        <v>120105.88235294116</v>
      </c>
    </row>
    <row r="14" spans="1:20" x14ac:dyDescent="0.35">
      <c r="B14" t="s">
        <v>129</v>
      </c>
    </row>
    <row r="15" spans="1:20" x14ac:dyDescent="0.35">
      <c r="A15" t="s">
        <v>128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f>SUMPRODUCT(C15:Q15,C11:Q11)</f>
        <v>90000</v>
      </c>
      <c r="S15" t="s">
        <v>73</v>
      </c>
      <c r="T15" s="17">
        <f>B3</f>
        <v>90000</v>
      </c>
    </row>
    <row r="16" spans="1:20" x14ac:dyDescent="0.35"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-1</v>
      </c>
      <c r="M16">
        <v>1</v>
      </c>
      <c r="N16">
        <v>0</v>
      </c>
      <c r="O16">
        <v>0</v>
      </c>
      <c r="P16">
        <v>0</v>
      </c>
      <c r="Q16">
        <v>0</v>
      </c>
      <c r="R16">
        <f>SUMPRODUCT(C11:Q11,C16:Q16)</f>
        <v>0</v>
      </c>
      <c r="S16" t="s">
        <v>73</v>
      </c>
      <c r="T16">
        <v>0</v>
      </c>
    </row>
    <row r="17" spans="1:20" x14ac:dyDescent="0.35">
      <c r="B17">
        <v>2</v>
      </c>
      <c r="C17">
        <v>-1.2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-1</v>
      </c>
      <c r="N17">
        <v>1</v>
      </c>
      <c r="O17">
        <v>0</v>
      </c>
      <c r="P17">
        <v>0</v>
      </c>
      <c r="Q17">
        <v>0</v>
      </c>
      <c r="R17">
        <f>SUMPRODUCT(C17:Q17,C11:Q11)</f>
        <v>1.4551915228366852E-11</v>
      </c>
      <c r="S17" t="s">
        <v>73</v>
      </c>
      <c r="T17">
        <v>0</v>
      </c>
    </row>
    <row r="18" spans="1:20" x14ac:dyDescent="0.35">
      <c r="B18">
        <v>3</v>
      </c>
      <c r="C18">
        <v>0</v>
      </c>
      <c r="D18">
        <v>-1.2</v>
      </c>
      <c r="E18">
        <v>0</v>
      </c>
      <c r="F18">
        <v>1</v>
      </c>
      <c r="G18">
        <v>-1.36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-1</v>
      </c>
      <c r="O18">
        <v>1</v>
      </c>
      <c r="P18">
        <v>0</v>
      </c>
      <c r="Q18">
        <v>0</v>
      </c>
      <c r="R18">
        <f>SUMPRODUCT(C18:Q18,C11:Q11)</f>
        <v>-23999.999999999996</v>
      </c>
      <c r="S18" t="s">
        <v>73</v>
      </c>
      <c r="T18">
        <v>-24000</v>
      </c>
    </row>
    <row r="19" spans="1:20" x14ac:dyDescent="0.35">
      <c r="B19">
        <v>4</v>
      </c>
      <c r="C19">
        <v>0</v>
      </c>
      <c r="D19">
        <v>0</v>
      </c>
      <c r="E19">
        <v>-1.2</v>
      </c>
      <c r="F19">
        <v>0</v>
      </c>
      <c r="G19">
        <v>0</v>
      </c>
      <c r="H19">
        <v>-1.36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-1</v>
      </c>
      <c r="P19">
        <v>1</v>
      </c>
      <c r="Q19">
        <v>0</v>
      </c>
      <c r="R19">
        <f>SUMPRODUCT(C19:Q19,C11:Q11)</f>
        <v>0</v>
      </c>
      <c r="S19" t="s">
        <v>73</v>
      </c>
      <c r="T19">
        <v>0</v>
      </c>
    </row>
    <row r="20" spans="1:20" x14ac:dyDescent="0.35">
      <c r="B20">
        <v>5</v>
      </c>
      <c r="C20">
        <v>0</v>
      </c>
      <c r="D20">
        <v>0</v>
      </c>
      <c r="E20">
        <v>0</v>
      </c>
      <c r="F20">
        <v>-1.2</v>
      </c>
      <c r="G20">
        <v>0</v>
      </c>
      <c r="H20">
        <v>0</v>
      </c>
      <c r="I20">
        <v>-1.36</v>
      </c>
      <c r="J20">
        <v>-1.66</v>
      </c>
      <c r="K20">
        <v>-1.1200000000000001</v>
      </c>
      <c r="L20">
        <v>0</v>
      </c>
      <c r="M20">
        <v>0</v>
      </c>
      <c r="N20">
        <v>0</v>
      </c>
      <c r="O20">
        <v>0</v>
      </c>
      <c r="P20">
        <v>-1</v>
      </c>
      <c r="Q20">
        <v>1</v>
      </c>
      <c r="R20">
        <f>SUMPRODUCT(C11:Q11,C20:Q20)</f>
        <v>-2.9103830456733704E-11</v>
      </c>
      <c r="S20" t="s">
        <v>73</v>
      </c>
      <c r="T20">
        <v>0</v>
      </c>
    </row>
    <row r="21" spans="1:20" x14ac:dyDescent="0.35">
      <c r="A21" s="3" t="s">
        <v>4</v>
      </c>
    </row>
    <row r="22" spans="1:20" x14ac:dyDescent="0.35">
      <c r="A22" s="15" t="s">
        <v>130</v>
      </c>
      <c r="B22" s="15">
        <f>Q11</f>
        <v>120105.88235294116</v>
      </c>
    </row>
    <row r="24" spans="1:20" x14ac:dyDescent="0.35">
      <c r="A24" s="3" t="s">
        <v>7</v>
      </c>
    </row>
    <row r="25" spans="1:20" x14ac:dyDescent="0.35">
      <c r="D25" s="16"/>
    </row>
    <row r="26" spans="1:20" x14ac:dyDescent="0.35">
      <c r="A26" t="s">
        <v>151</v>
      </c>
      <c r="B26">
        <f>SUM(L11:P11)</f>
        <v>72352.941176470587</v>
      </c>
      <c r="C26" t="s">
        <v>18</v>
      </c>
      <c r="D26" s="17">
        <f>B3</f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3.2)a)</vt:lpstr>
      <vt:lpstr>3.2)c)</vt:lpstr>
      <vt:lpstr>3.5)a)</vt:lpstr>
      <vt:lpstr>3.6)a)</vt:lpstr>
      <vt:lpstr>3.6)b) </vt:lpstr>
      <vt:lpstr>3.6)c)</vt:lpstr>
      <vt:lpstr>3.6)d)</vt:lpstr>
      <vt:lpstr>3.7)a)</vt:lpstr>
      <vt:lpstr>3.12)a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2016-09-15T19:43:33Z</dcterms:created>
  <dcterms:modified xsi:type="dcterms:W3CDTF">2016-09-22T04:09:41Z</dcterms:modified>
</cp:coreProperties>
</file>