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th\Desktop\Decision Analystics\"/>
    </mc:Choice>
  </mc:AlternateContent>
  <bookViews>
    <workbookView xWindow="0" yWindow="0" windowWidth="19200" windowHeight="7900" activeTab="2"/>
  </bookViews>
  <sheets>
    <sheet name="6.3)a)" sheetId="1" r:id="rId1"/>
    <sheet name="6.3)b)" sheetId="6" r:id="rId2"/>
    <sheet name="6.5" sheetId="2" r:id="rId3"/>
    <sheet name="6.8)a)" sheetId="8" r:id="rId4"/>
    <sheet name="6.8)b)c)" sheetId="9" r:id="rId5"/>
    <sheet name="6.9)a)" sheetId="3" r:id="rId6"/>
    <sheet name="6.9)b)" sheetId="5" r:id="rId7"/>
  </sheets>
  <definedNames>
    <definedName name="solver_adj" localSheetId="0" hidden="1">'6.3)a)'!$C$13:$J$13</definedName>
    <definedName name="solver_adj" localSheetId="1" hidden="1">'6.3)b)'!$B$9:$I$9</definedName>
    <definedName name="solver_adj" localSheetId="2" hidden="1">'6.5'!$C$8:$J$9</definedName>
    <definedName name="solver_adj" localSheetId="3" hidden="1">'6.8)a)'!$C$14:$E$19</definedName>
    <definedName name="solver_adj" localSheetId="4" hidden="1">'6.8)b)c)'!$C$14:$E$19</definedName>
    <definedName name="solver_adj" localSheetId="5" hidden="1">'6.9)a)'!$B$25:$S$25</definedName>
    <definedName name="solver_adj" localSheetId="6" hidden="1">'6.9)b)'!$B$28:$S$28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0" hidden="1">1</definedName>
    <definedName name="solver_drv" localSheetId="1" hidden="1">1</definedName>
    <definedName name="solver_drv" localSheetId="2" hidden="1">2</definedName>
    <definedName name="solver_drv" localSheetId="3" hidden="1">1</definedName>
    <definedName name="solver_drv" localSheetId="4" hidden="1">1</definedName>
    <definedName name="solver_drv" localSheetId="5" hidden="1">2</definedName>
    <definedName name="solver_drv" localSheetId="6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0" hidden="1">100</definedName>
    <definedName name="solver_itr" localSheetId="1" hidden="1">2147483647</definedName>
    <definedName name="solver_itr" localSheetId="2" hidden="1">100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0" hidden="1">'6.3)a)'!$C$13:$J$13</definedName>
    <definedName name="solver_lhs1" localSheetId="1" hidden="1">'6.3)b)'!$A$20</definedName>
    <definedName name="solver_lhs1" localSheetId="2" hidden="1">'6.5'!$C$16:$J$16</definedName>
    <definedName name="solver_lhs1" localSheetId="3" hidden="1">'6.8)a)'!$C$14:$E$19</definedName>
    <definedName name="solver_lhs1" localSheetId="4" hidden="1">'6.8)b)c)'!$C$14:$E$19</definedName>
    <definedName name="solver_lhs1" localSheetId="5" hidden="1">'6.9)a)'!$B$25:$S$25</definedName>
    <definedName name="solver_lhs1" localSheetId="6" hidden="1">'6.9)b)'!$B$28:$S$28</definedName>
    <definedName name="solver_lhs2" localSheetId="0" hidden="1">'6.3)a)'!$C$16:$C$18</definedName>
    <definedName name="solver_lhs2" localSheetId="1" hidden="1">'6.3)b)'!$B$14:$I$14</definedName>
    <definedName name="solver_lhs2" localSheetId="2" hidden="1">'6.5'!$C$20:$C$21</definedName>
    <definedName name="solver_lhs2" localSheetId="3" hidden="1">'6.8)a)'!$C$14:$E$19</definedName>
    <definedName name="solver_lhs2" localSheetId="4" hidden="1">'6.8)b)c)'!$C$14:$E$19</definedName>
    <definedName name="solver_lhs2" localSheetId="5" hidden="1">'6.9)a)'!$B$30:$I$30</definedName>
    <definedName name="solver_lhs2" localSheetId="6" hidden="1">'6.9)b)'!$B$31:$I$31</definedName>
    <definedName name="solver_lhs3" localSheetId="0" hidden="1">'6.3)a)'!$C$19</definedName>
    <definedName name="solver_lhs3" localSheetId="1" hidden="1">'6.3)b)'!$B$23:$B$25</definedName>
    <definedName name="solver_lhs3" localSheetId="2" hidden="1">'6.5'!$C$8:$J$9</definedName>
    <definedName name="solver_lhs3" localSheetId="3" hidden="1">'6.8)a)'!$C$22:$C$25</definedName>
    <definedName name="solver_lhs3" localSheetId="4" hidden="1">'6.8)b)c)'!$C$23:$C$26</definedName>
    <definedName name="solver_lhs4" localSheetId="0" hidden="1">'6.3)a)'!$C$8:$J$8</definedName>
    <definedName name="solver_lhs4" localSheetId="3" hidden="1">'6.8)a)'!$D$22:$D$25</definedName>
    <definedName name="solver_lhs4" localSheetId="4" hidden="1">'6.8)b)c)'!$D$23:$D$26</definedName>
    <definedName name="solver_lhs5" localSheetId="3" hidden="1">'6.8)a)'!$E$22:$E$25</definedName>
    <definedName name="solver_lhs5" localSheetId="4" hidden="1">'6.8)b)c)'!$E$23:$E$26</definedName>
    <definedName name="solver_lhs6" localSheetId="4" hidden="1">'6.8)b)c)'!$H$23:$H$26</definedName>
    <definedName name="solver_mip" localSheetId="0" hidden="1">100</definedName>
    <definedName name="solver_mip" localSheetId="1" hidden="1">2147483647</definedName>
    <definedName name="solver_mip" localSheetId="2" hidden="1">100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od" localSheetId="0" hidden="1">100</definedName>
    <definedName name="solver_nod" localSheetId="1" hidden="1">2147483647</definedName>
    <definedName name="solver_nod" localSheetId="2" hidden="1">100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0" hidden="1">4</definedName>
    <definedName name="solver_num" localSheetId="1" hidden="1">3</definedName>
    <definedName name="solver_num" localSheetId="2" hidden="1">3</definedName>
    <definedName name="solver_num" localSheetId="3" hidden="1">5</definedName>
    <definedName name="solver_num" localSheetId="4" hidden="1">6</definedName>
    <definedName name="solver_num" localSheetId="5" hidden="1">2</definedName>
    <definedName name="solver_num" localSheetId="6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0" hidden="1">'6.3)a)'!$C$23</definedName>
    <definedName name="solver_opt" localSheetId="1" hidden="1">'6.3)b)'!$B$29</definedName>
    <definedName name="solver_opt" localSheetId="2" hidden="1">'6.5'!$C$25</definedName>
    <definedName name="solver_opt" localSheetId="3" hidden="1">'6.8)a)'!$C$30</definedName>
    <definedName name="solver_opt" localSheetId="4" hidden="1">'6.8)b)c)'!$C$32</definedName>
    <definedName name="solver_opt" localSheetId="5" hidden="1">'6.9)a)'!$C$27</definedName>
    <definedName name="solver_opt" localSheetId="6" hidden="1">'6.9)b)'!$B$36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0" hidden="1">1</definedName>
    <definedName name="solver_rbv" localSheetId="1" hidden="1">1</definedName>
    <definedName name="solver_rbv" localSheetId="2" hidden="1">2</definedName>
    <definedName name="solver_rbv" localSheetId="3" hidden="1">1</definedName>
    <definedName name="solver_rbv" localSheetId="4" hidden="1">1</definedName>
    <definedName name="solver_rbv" localSheetId="5" hidden="1">2</definedName>
    <definedName name="solver_rbv" localSheetId="6" hidden="1">1</definedName>
    <definedName name="solver_rel1" localSheetId="0" hidden="1">4</definedName>
    <definedName name="solver_rel1" localSheetId="1" hidden="1">1</definedName>
    <definedName name="solver_rel1" localSheetId="2" hidden="1">3</definedName>
    <definedName name="solver_rel1" localSheetId="3" hidden="1">1</definedName>
    <definedName name="solver_rel1" localSheetId="4" hidden="1">1</definedName>
    <definedName name="solver_rel1" localSheetId="5" hidden="1">1</definedName>
    <definedName name="solver_rel1" localSheetId="6" hidden="1">1</definedName>
    <definedName name="solver_rel2" localSheetId="0" hidden="1">1</definedName>
    <definedName name="solver_rel2" localSheetId="1" hidden="1">3</definedName>
    <definedName name="solver_rel2" localSheetId="2" hidden="1">1</definedName>
    <definedName name="solver_rel2" localSheetId="3" hidden="1">4</definedName>
    <definedName name="solver_rel2" localSheetId="4" hidden="1">4</definedName>
    <definedName name="solver_rel2" localSheetId="5" hidden="1">1</definedName>
    <definedName name="solver_rel2" localSheetId="6" hidden="1">1</definedName>
    <definedName name="solver_rel3" localSheetId="0" hidden="1">2</definedName>
    <definedName name="solver_rel3" localSheetId="1" hidden="1">1</definedName>
    <definedName name="solver_rel3" localSheetId="2" hidden="1">4</definedName>
    <definedName name="solver_rel3" localSheetId="3" hidden="1">1</definedName>
    <definedName name="solver_rel3" localSheetId="4" hidden="1">1</definedName>
    <definedName name="solver_rel4" localSheetId="0" hidden="1">3</definedName>
    <definedName name="solver_rel4" localSheetId="3" hidden="1">1</definedName>
    <definedName name="solver_rel4" localSheetId="4" hidden="1">1</definedName>
    <definedName name="solver_rel5" localSheetId="3" hidden="1">1</definedName>
    <definedName name="solver_rel5" localSheetId="4" hidden="1">1</definedName>
    <definedName name="solver_rel6" localSheetId="4" hidden="1">1</definedName>
    <definedName name="solver_rhs1" localSheetId="0" hidden="1">integer</definedName>
    <definedName name="solver_rhs1" localSheetId="1" hidden="1">'6.3)b)'!$C$20</definedName>
    <definedName name="solver_rhs1" localSheetId="2" hidden="1">'6.5'!$C$18:$J$18</definedName>
    <definedName name="solver_rhs1" localSheetId="3" hidden="1">'6.8)a)'!$C$4:$E$9</definedName>
    <definedName name="solver_rhs1" localSheetId="4" hidden="1">'6.8)b)c)'!$C$4:$E$9</definedName>
    <definedName name="solver_rhs1" localSheetId="5" hidden="1">'6.9)a)'!$B$7:$S$7</definedName>
    <definedName name="solver_rhs1" localSheetId="6" hidden="1">'6.9)b)'!$B$10:$S$10</definedName>
    <definedName name="solver_rhs2" localSheetId="0" hidden="1">'6.3)a)'!$E$16:$E$18</definedName>
    <definedName name="solver_rhs2" localSheetId="1" hidden="1">'6.3)b)'!$B$16:$I$16</definedName>
    <definedName name="solver_rhs2" localSheetId="2" hidden="1">'6.5'!$E$20:$E$21</definedName>
    <definedName name="solver_rhs2" localSheetId="3" hidden="1">integer</definedName>
    <definedName name="solver_rhs2" localSheetId="4" hidden="1">integer</definedName>
    <definedName name="solver_rhs2" localSheetId="5" hidden="1">'6.9)a)'!$B$32:$I$32</definedName>
    <definedName name="solver_rhs2" localSheetId="6" hidden="1">'6.9)b)'!$B$33:$I$33</definedName>
    <definedName name="solver_rhs3" localSheetId="0" hidden="1">'6.3)a)'!$E$19</definedName>
    <definedName name="solver_rhs3" localSheetId="1" hidden="1">'6.3)b)'!$D$23:$D$25</definedName>
    <definedName name="solver_rhs3" localSheetId="2" hidden="1">integer</definedName>
    <definedName name="solver_rhs3" localSheetId="3" hidden="1">'6.8)a)'!$C$27</definedName>
    <definedName name="solver_rhs3" localSheetId="4" hidden="1">'6.8)b)c)'!$C$28</definedName>
    <definedName name="solver_rhs4" localSheetId="0" hidden="1">'6.3)a)'!$C$10:$J$10</definedName>
    <definedName name="solver_rhs4" localSheetId="3" hidden="1">'6.8)a)'!$D$27</definedName>
    <definedName name="solver_rhs4" localSheetId="4" hidden="1">'6.8)b)c)'!$D$28</definedName>
    <definedName name="solver_rhs5" localSheetId="3" hidden="1">'6.8)a)'!$E$27</definedName>
    <definedName name="solver_rhs5" localSheetId="4" hidden="1">'6.8)b)c)'!$E$28</definedName>
    <definedName name="solver_rhs6" localSheetId="4" hidden="1">'6.8)b)c)'!$I$23:$I$26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0" hidden="1">1</definedName>
    <definedName name="solver_scl" localSheetId="1" hidden="1">1</definedName>
    <definedName name="solver_scl" localSheetId="2" hidden="1">2</definedName>
    <definedName name="solver_scl" localSheetId="3" hidden="1">1</definedName>
    <definedName name="solver_scl" localSheetId="4" hidden="1">1</definedName>
    <definedName name="solver_scl" localSheetId="5" hidden="1">2</definedName>
    <definedName name="solver_scl" localSheetId="6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0" hidden="1">1</definedName>
    <definedName name="solver_typ" localSheetId="1" hidden="1">1</definedName>
    <definedName name="solver_typ" localSheetId="2" hidden="1">2</definedName>
    <definedName name="solver_typ" localSheetId="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6" l="1"/>
  <c r="C16" i="1"/>
  <c r="C17" i="1"/>
  <c r="C18" i="1"/>
  <c r="C9" i="1"/>
  <c r="C25" i="9" l="1"/>
  <c r="E24" i="9"/>
  <c r="D24" i="9"/>
  <c r="B43" i="6" l="1"/>
  <c r="D35" i="6"/>
  <c r="E35" i="6"/>
  <c r="F35" i="6"/>
  <c r="G35" i="6"/>
  <c r="H35" i="6"/>
  <c r="I35" i="6"/>
  <c r="J35" i="6"/>
  <c r="C35" i="6"/>
  <c r="C7" i="1"/>
  <c r="C8" i="1" s="1"/>
  <c r="C10" i="6"/>
  <c r="C14" i="6" s="1"/>
  <c r="D10" i="6"/>
  <c r="D14" i="6" s="1"/>
  <c r="E10" i="6"/>
  <c r="F10" i="6"/>
  <c r="F14" i="6" s="1"/>
  <c r="G10" i="6"/>
  <c r="H10" i="6"/>
  <c r="H14" i="6" s="1"/>
  <c r="I10" i="6"/>
  <c r="B10" i="6"/>
  <c r="B14" i="6" s="1"/>
  <c r="C36" i="9"/>
  <c r="C32" i="9"/>
  <c r="C38" i="9" s="1"/>
  <c r="C26" i="9"/>
  <c r="D26" i="9"/>
  <c r="E26" i="9"/>
  <c r="E25" i="9"/>
  <c r="D25" i="9"/>
  <c r="C24" i="9"/>
  <c r="E23" i="9"/>
  <c r="D23" i="9"/>
  <c r="C23" i="9"/>
  <c r="K9" i="9"/>
  <c r="J9" i="9"/>
  <c r="K8" i="9"/>
  <c r="J8" i="9"/>
  <c r="K7" i="9"/>
  <c r="J7" i="9"/>
  <c r="K6" i="9"/>
  <c r="J6" i="9"/>
  <c r="K5" i="9"/>
  <c r="J5" i="9"/>
  <c r="K4" i="9"/>
  <c r="J4" i="9"/>
  <c r="E23" i="8"/>
  <c r="D23" i="8"/>
  <c r="C23" i="8"/>
  <c r="C30" i="8"/>
  <c r="E25" i="8"/>
  <c r="E24" i="8"/>
  <c r="E22" i="8"/>
  <c r="D24" i="8"/>
  <c r="C24" i="8"/>
  <c r="C25" i="8"/>
  <c r="D25" i="8"/>
  <c r="D22" i="8"/>
  <c r="C22" i="8"/>
  <c r="J9" i="8"/>
  <c r="I9" i="8"/>
  <c r="J8" i="8"/>
  <c r="I8" i="8"/>
  <c r="J7" i="8"/>
  <c r="I7" i="8"/>
  <c r="J6" i="8"/>
  <c r="I6" i="8"/>
  <c r="J5" i="8"/>
  <c r="I5" i="8"/>
  <c r="J4" i="8"/>
  <c r="I4" i="8"/>
  <c r="C20" i="6"/>
  <c r="D24" i="6" s="1"/>
  <c r="I14" i="6"/>
  <c r="G14" i="6"/>
  <c r="E14" i="6"/>
  <c r="E16" i="1"/>
  <c r="E17" i="1"/>
  <c r="E18" i="1"/>
  <c r="I30" i="3"/>
  <c r="H30" i="3"/>
  <c r="G30" i="3"/>
  <c r="F30" i="3"/>
  <c r="E30" i="3"/>
  <c r="D30" i="3"/>
  <c r="C30" i="3"/>
  <c r="B30" i="3"/>
  <c r="B36" i="5"/>
  <c r="I33" i="5"/>
  <c r="H33" i="5"/>
  <c r="G33" i="5"/>
  <c r="F33" i="5"/>
  <c r="E33" i="5"/>
  <c r="D33" i="5"/>
  <c r="C33" i="5"/>
  <c r="B33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I31" i="5" s="1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H31" i="5" s="1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G31" i="5" s="1"/>
  <c r="C23" i="5"/>
  <c r="B23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F31" i="5" s="1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E31" i="5" s="1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D31" i="5" s="1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31" i="5" s="1"/>
  <c r="C19" i="5"/>
  <c r="B19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B31" i="5" s="1"/>
  <c r="H26" i="9" l="1"/>
  <c r="H25" i="9"/>
  <c r="H24" i="9"/>
  <c r="H23" i="9"/>
  <c r="B25" i="6"/>
  <c r="B24" i="6"/>
  <c r="A20" i="6"/>
  <c r="B27" i="6"/>
  <c r="B28" i="6"/>
  <c r="D23" i="6"/>
  <c r="D25" i="6"/>
  <c r="B29" i="6" l="1"/>
  <c r="C32" i="3" l="1"/>
  <c r="D32" i="3"/>
  <c r="E32" i="3"/>
  <c r="F32" i="3"/>
  <c r="G32" i="3"/>
  <c r="H32" i="3"/>
  <c r="I32" i="3"/>
  <c r="B32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C27" i="3"/>
  <c r="J16" i="2"/>
  <c r="J23" i="2" s="1"/>
  <c r="I16" i="2"/>
  <c r="I23" i="2" s="1"/>
  <c r="H16" i="2"/>
  <c r="H23" i="2" s="1"/>
  <c r="G16" i="2"/>
  <c r="G23" i="2" s="1"/>
  <c r="F16" i="2"/>
  <c r="F23" i="2" s="1"/>
  <c r="E16" i="2"/>
  <c r="E23" i="2" s="1"/>
  <c r="D16" i="2"/>
  <c r="D23" i="2" s="1"/>
  <c r="C16" i="2"/>
  <c r="C23" i="2" s="1"/>
  <c r="C21" i="2"/>
  <c r="C20" i="2"/>
  <c r="C24" i="1" l="1"/>
  <c r="D7" i="1"/>
  <c r="E7" i="1"/>
  <c r="E8" i="1" s="1"/>
  <c r="E9" i="1" s="1"/>
  <c r="F7" i="1"/>
  <c r="F8" i="1" s="1"/>
  <c r="F9" i="1" s="1"/>
  <c r="G7" i="1"/>
  <c r="G8" i="1" s="1"/>
  <c r="G9" i="1" s="1"/>
  <c r="H7" i="1"/>
  <c r="H8" i="1" s="1"/>
  <c r="H9" i="1" s="1"/>
  <c r="I7" i="1"/>
  <c r="I8" i="1" s="1"/>
  <c r="I9" i="1" s="1"/>
  <c r="J7" i="1"/>
  <c r="J8" i="1" s="1"/>
  <c r="J9" i="1" s="1"/>
  <c r="D8" i="1" l="1"/>
  <c r="D9" i="1" s="1"/>
  <c r="C19" i="1"/>
  <c r="C26" i="1" l="1"/>
  <c r="C23" i="1"/>
  <c r="C25" i="2"/>
</calcChain>
</file>

<file path=xl/sharedStrings.xml><?xml version="1.0" encoding="utf-8"?>
<sst xmlns="http://schemas.openxmlformats.org/spreadsheetml/2006/main" count="295" uniqueCount="103">
  <si>
    <t>Price per share</t>
  </si>
  <si>
    <t>Growth rate</t>
  </si>
  <si>
    <t>Dividend</t>
  </si>
  <si>
    <t>Number of shares (Optimized value)</t>
  </si>
  <si>
    <t>Investment</t>
  </si>
  <si>
    <t>Maximize (Dollar return from growth &amp; dividends)</t>
  </si>
  <si>
    <t>Allotment to each sector</t>
  </si>
  <si>
    <t>Decision Variables</t>
  </si>
  <si>
    <t>Input Values</t>
  </si>
  <si>
    <t>Constraints</t>
  </si>
  <si>
    <t>&lt;=</t>
  </si>
  <si>
    <t>=</t>
  </si>
  <si>
    <t>S1</t>
  </si>
  <si>
    <t>S2</t>
  </si>
  <si>
    <t>S3</t>
  </si>
  <si>
    <t>H1</t>
  </si>
  <si>
    <t>H2</t>
  </si>
  <si>
    <t>H3</t>
  </si>
  <si>
    <t>C1</t>
  </si>
  <si>
    <t>C2</t>
  </si>
  <si>
    <t>Dollar amount invested in each stock</t>
  </si>
  <si>
    <t>Maximum return on portfolio</t>
  </si>
  <si>
    <t>Optimum number of shares to be bought</t>
  </si>
  <si>
    <t>Job type</t>
  </si>
  <si>
    <t xml:space="preserve">Weight (lbs) </t>
  </si>
  <si>
    <t>Number</t>
  </si>
  <si>
    <t>Available Inventory</t>
  </si>
  <si>
    <t>6 Lb</t>
  </si>
  <si>
    <t>10 Lb</t>
  </si>
  <si>
    <t>&gt;=</t>
  </si>
  <si>
    <t>Total Plates (6 LB)</t>
  </si>
  <si>
    <t>Total Plates (10 LB)</t>
  </si>
  <si>
    <t>Extra Plates</t>
  </si>
  <si>
    <t>Objective Funtion</t>
  </si>
  <si>
    <t>Type of plates(lbs)</t>
  </si>
  <si>
    <t>Model</t>
  </si>
  <si>
    <t>A</t>
  </si>
  <si>
    <t>B</t>
  </si>
  <si>
    <t>C</t>
  </si>
  <si>
    <t>Orders</t>
  </si>
  <si>
    <t>Component</t>
  </si>
  <si>
    <t>A1</t>
  </si>
  <si>
    <t>A2</t>
  </si>
  <si>
    <t>A3</t>
  </si>
  <si>
    <t>B1</t>
  </si>
  <si>
    <t>B2</t>
  </si>
  <si>
    <t>C3</t>
  </si>
  <si>
    <t>Inventory</t>
  </si>
  <si>
    <t>Number of Models</t>
  </si>
  <si>
    <t>Total Models Made</t>
  </si>
  <si>
    <t>LHS</t>
  </si>
  <si>
    <t>RHS</t>
  </si>
  <si>
    <t>Profit</t>
  </si>
  <si>
    <t>Models to make</t>
  </si>
  <si>
    <t>Stock</t>
  </si>
  <si>
    <t>Price Per Share</t>
  </si>
  <si>
    <t>Growth Rate</t>
  </si>
  <si>
    <t>No of investments</t>
  </si>
  <si>
    <t>No of Investments (in thousands)</t>
  </si>
  <si>
    <t>Amount invested in Share</t>
  </si>
  <si>
    <t>Minimum Investment per share</t>
  </si>
  <si>
    <t>Total Amount Invested</t>
  </si>
  <si>
    <t>Total Amount to invest</t>
  </si>
  <si>
    <t>Sector</t>
  </si>
  <si>
    <t>Investment in each sector</t>
  </si>
  <si>
    <t>Software</t>
  </si>
  <si>
    <t>Hardware</t>
  </si>
  <si>
    <t>Consulting</t>
  </si>
  <si>
    <t>Profit per Share</t>
  </si>
  <si>
    <t>Dividends per share</t>
  </si>
  <si>
    <t>Objective - Maximize Profit</t>
  </si>
  <si>
    <t>No of Investments</t>
  </si>
  <si>
    <t>Change in Objective Function</t>
  </si>
  <si>
    <t>Change in number of investments</t>
  </si>
  <si>
    <t>Demand</t>
  </si>
  <si>
    <t>Days</t>
  </si>
  <si>
    <t>Compact</t>
  </si>
  <si>
    <t>Mid-Size</t>
  </si>
  <si>
    <t>Full-size</t>
  </si>
  <si>
    <t>Fri–Mon</t>
  </si>
  <si>
    <t>Fri–Sat</t>
  </si>
  <si>
    <t>Fri–Sun</t>
  </si>
  <si>
    <t>Sat–Sun</t>
  </si>
  <si>
    <t>Sat–Mon</t>
  </si>
  <si>
    <t>Sun–Sun</t>
  </si>
  <si>
    <t>Rates based on Days</t>
  </si>
  <si>
    <t>Full-Size</t>
  </si>
  <si>
    <t>Supply (Decision Variables)</t>
  </si>
  <si>
    <t>Cars present on Friday</t>
  </si>
  <si>
    <t>Cars present on Saturday</t>
  </si>
  <si>
    <t>Cars present on Sunday</t>
  </si>
  <si>
    <t>Cars present on Monday</t>
  </si>
  <si>
    <t>Cars available in fleet</t>
  </si>
  <si>
    <t>Objective Function</t>
  </si>
  <si>
    <t>Cars Used</t>
  </si>
  <si>
    <t>Cars Available</t>
  </si>
  <si>
    <t>Revenue Generated</t>
  </si>
  <si>
    <t>6.8)b)</t>
  </si>
  <si>
    <t>6.8)c)</t>
  </si>
  <si>
    <t>Contraints</t>
  </si>
  <si>
    <t>Percentage of Dollar Demand Satisfied(percentage)</t>
  </si>
  <si>
    <t>Answer for 6.3)a)</t>
  </si>
  <si>
    <t>Answer for 6.3)b)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</si>
</sst>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quotePrefix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1" fillId="0" borderId="0" xfId="0" applyFont="1" applyFill="1" applyBorder="1"/>
    <xf numFmtId="0" fontId="3" fillId="0" borderId="0" xfId="0" applyFont="1"/>
    <xf numFmtId="0" fontId="0" fillId="0" borderId="1" xfId="0" applyBorder="1" applyAlignment="1">
      <alignment horizontal="right"/>
    </xf>
    <xf numFmtId="0" fontId="1" fillId="0" borderId="1" xfId="0" applyFont="1" applyBorder="1" applyAlignment="1">
      <alignment horizontal="left"/>
    </xf>
    <xf numFmtId="10" fontId="0" fillId="0" borderId="1" xfId="1" applyNumberFormat="1" applyFont="1" applyBorder="1"/>
    <xf numFmtId="0" fontId="1" fillId="0" borderId="2" xfId="0" applyFont="1" applyBorder="1"/>
    <xf numFmtId="10" fontId="1" fillId="0" borderId="1" xfId="1" applyNumberFormat="1" applyFont="1" applyBorder="1"/>
    <xf numFmtId="0" fontId="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6"/>
  <sheetViews>
    <sheetView topLeftCell="A3" workbookViewId="0">
      <selection activeCell="C23" sqref="C23"/>
    </sheetView>
  </sheetViews>
  <sheetFormatPr defaultRowHeight="14.5" x14ac:dyDescent="0.35"/>
  <cols>
    <col min="2" max="2" width="42.90625" bestFit="1" customWidth="1"/>
  </cols>
  <sheetData>
    <row r="2" spans="2:10" x14ac:dyDescent="0.35">
      <c r="B2" s="2" t="s">
        <v>8</v>
      </c>
    </row>
    <row r="3" spans="2:10" x14ac:dyDescent="0.35">
      <c r="B3" s="2"/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</row>
    <row r="4" spans="2:10" x14ac:dyDescent="0.35">
      <c r="B4" s="2" t="s">
        <v>0</v>
      </c>
      <c r="C4" s="1">
        <v>40</v>
      </c>
      <c r="D4" s="1">
        <v>50</v>
      </c>
      <c r="E4" s="1">
        <v>80</v>
      </c>
      <c r="F4" s="1">
        <v>60</v>
      </c>
      <c r="G4" s="1">
        <v>45</v>
      </c>
      <c r="H4" s="1">
        <v>60</v>
      </c>
      <c r="I4" s="1">
        <v>30</v>
      </c>
      <c r="J4" s="1">
        <v>25</v>
      </c>
    </row>
    <row r="5" spans="2:10" x14ac:dyDescent="0.35">
      <c r="B5" s="2" t="s">
        <v>1</v>
      </c>
      <c r="C5" s="1">
        <v>0.05</v>
      </c>
      <c r="D5" s="1">
        <v>0.1</v>
      </c>
      <c r="E5" s="1">
        <v>0.03</v>
      </c>
      <c r="F5" s="1">
        <v>0.04</v>
      </c>
      <c r="G5" s="1">
        <v>7.0000000000000007E-2</v>
      </c>
      <c r="H5" s="1">
        <v>0.15</v>
      </c>
      <c r="I5" s="1">
        <v>0.22</v>
      </c>
      <c r="J5" s="1">
        <v>0.25</v>
      </c>
    </row>
    <row r="6" spans="2:10" x14ac:dyDescent="0.35">
      <c r="B6" s="2" t="s">
        <v>2</v>
      </c>
      <c r="C6" s="1">
        <v>2</v>
      </c>
      <c r="D6" s="1">
        <v>1.5</v>
      </c>
      <c r="E6" s="1">
        <v>3.5</v>
      </c>
      <c r="F6" s="1">
        <v>3</v>
      </c>
      <c r="G6" s="1">
        <v>2</v>
      </c>
      <c r="H6" s="1">
        <v>1</v>
      </c>
      <c r="I6" s="1">
        <v>1.8</v>
      </c>
      <c r="J6" s="1">
        <v>0</v>
      </c>
    </row>
    <row r="7" spans="2:10" x14ac:dyDescent="0.35">
      <c r="B7" s="10" t="s">
        <v>3</v>
      </c>
      <c r="C7" s="1">
        <f>C13*1000</f>
        <v>3000</v>
      </c>
      <c r="D7" s="1">
        <f t="shared" ref="D7:J7" si="0">1000*D13</f>
        <v>5000</v>
      </c>
      <c r="E7" s="1">
        <f t="shared" si="0"/>
        <v>2000</v>
      </c>
      <c r="F7" s="1">
        <f t="shared" si="0"/>
        <v>2000</v>
      </c>
      <c r="G7" s="1">
        <f t="shared" si="0"/>
        <v>3000</v>
      </c>
      <c r="H7" s="1">
        <f t="shared" si="0"/>
        <v>12000</v>
      </c>
      <c r="I7" s="1">
        <f t="shared" si="0"/>
        <v>29000</v>
      </c>
      <c r="J7" s="1">
        <f t="shared" si="0"/>
        <v>5000</v>
      </c>
    </row>
    <row r="8" spans="2:10" x14ac:dyDescent="0.35">
      <c r="B8" s="2" t="s">
        <v>4</v>
      </c>
      <c r="C8" s="1">
        <f>C7*C4</f>
        <v>120000</v>
      </c>
      <c r="D8" s="1">
        <f>D7*D4</f>
        <v>250000</v>
      </c>
      <c r="E8" s="1">
        <f t="shared" ref="E8:J8" si="1">E7*E4</f>
        <v>160000</v>
      </c>
      <c r="F8" s="1">
        <f t="shared" si="1"/>
        <v>120000</v>
      </c>
      <c r="G8" s="1">
        <f t="shared" si="1"/>
        <v>135000</v>
      </c>
      <c r="H8" s="1">
        <f t="shared" si="1"/>
        <v>720000</v>
      </c>
      <c r="I8" s="1">
        <f t="shared" si="1"/>
        <v>870000</v>
      </c>
      <c r="J8" s="1">
        <f t="shared" si="1"/>
        <v>125000</v>
      </c>
    </row>
    <row r="9" spans="2:10" x14ac:dyDescent="0.35">
      <c r="B9" s="10" t="s">
        <v>5</v>
      </c>
      <c r="C9" s="1">
        <f>C8*(C5+(C6/C4))</f>
        <v>12000</v>
      </c>
      <c r="D9" s="1">
        <f t="shared" ref="C9:J9" si="2">D8*(D5+(D6/D4))</f>
        <v>32500</v>
      </c>
      <c r="E9" s="1">
        <f t="shared" si="2"/>
        <v>11800</v>
      </c>
      <c r="F9" s="1">
        <f t="shared" si="2"/>
        <v>10800</v>
      </c>
      <c r="G9" s="1">
        <f t="shared" si="2"/>
        <v>15450.000000000002</v>
      </c>
      <c r="H9" s="1">
        <f t="shared" si="2"/>
        <v>120000</v>
      </c>
      <c r="I9" s="1">
        <f t="shared" si="2"/>
        <v>243600.00000000003</v>
      </c>
      <c r="J9" s="1">
        <f t="shared" si="2"/>
        <v>31250</v>
      </c>
    </row>
    <row r="10" spans="2:10" x14ac:dyDescent="0.35">
      <c r="B10" s="2" t="s">
        <v>6</v>
      </c>
      <c r="C10" s="1">
        <v>100000</v>
      </c>
      <c r="D10" s="1">
        <v>100000</v>
      </c>
      <c r="E10" s="1">
        <v>100000</v>
      </c>
      <c r="F10" s="1">
        <v>100000</v>
      </c>
      <c r="G10" s="1">
        <v>100000</v>
      </c>
      <c r="H10" s="1">
        <v>100000</v>
      </c>
      <c r="I10" s="1">
        <v>100000</v>
      </c>
      <c r="J10" s="1">
        <v>100000</v>
      </c>
    </row>
    <row r="11" spans="2:10" x14ac:dyDescent="0.35">
      <c r="B11" s="2"/>
    </row>
    <row r="12" spans="2:10" x14ac:dyDescent="0.35">
      <c r="B12" s="8"/>
      <c r="C12" s="1" t="s">
        <v>12</v>
      </c>
      <c r="D12" s="1" t="s">
        <v>13</v>
      </c>
      <c r="E12" s="1" t="s">
        <v>14</v>
      </c>
      <c r="F12" s="1" t="s">
        <v>15</v>
      </c>
      <c r="G12" s="1" t="s">
        <v>16</v>
      </c>
      <c r="H12" s="1" t="s">
        <v>17</v>
      </c>
      <c r="I12" s="1" t="s">
        <v>18</v>
      </c>
      <c r="J12" s="1" t="s">
        <v>19</v>
      </c>
    </row>
    <row r="13" spans="2:10" x14ac:dyDescent="0.35">
      <c r="B13" s="8" t="s">
        <v>7</v>
      </c>
      <c r="C13" s="1">
        <v>3</v>
      </c>
      <c r="D13" s="1">
        <v>5</v>
      </c>
      <c r="E13" s="1">
        <v>2</v>
      </c>
      <c r="F13" s="1">
        <v>2</v>
      </c>
      <c r="G13" s="1">
        <v>3</v>
      </c>
      <c r="H13" s="1">
        <v>12</v>
      </c>
      <c r="I13" s="1">
        <v>29</v>
      </c>
      <c r="J13" s="1">
        <v>5</v>
      </c>
    </row>
    <row r="14" spans="2:10" x14ac:dyDescent="0.35">
      <c r="B14" s="2"/>
    </row>
    <row r="15" spans="2:10" x14ac:dyDescent="0.35">
      <c r="B15" s="2" t="s">
        <v>9</v>
      </c>
    </row>
    <row r="16" spans="2:10" x14ac:dyDescent="0.35">
      <c r="B16" s="2"/>
      <c r="C16">
        <f>SUM(C8:C10)</f>
        <v>232000</v>
      </c>
      <c r="D16" t="s">
        <v>10</v>
      </c>
      <c r="E16">
        <f>E19*0.4</f>
        <v>1000000</v>
      </c>
    </row>
    <row r="17" spans="2:5" x14ac:dyDescent="0.35">
      <c r="B17" s="2"/>
      <c r="C17">
        <f>SUM(F8:H8)</f>
        <v>975000</v>
      </c>
      <c r="D17" t="s">
        <v>10</v>
      </c>
      <c r="E17">
        <f>E19*0.4</f>
        <v>1000000</v>
      </c>
    </row>
    <row r="18" spans="2:5" x14ac:dyDescent="0.35">
      <c r="B18" s="2"/>
      <c r="C18">
        <f>SUM(I8:J8)</f>
        <v>995000</v>
      </c>
      <c r="D18" t="s">
        <v>10</v>
      </c>
      <c r="E18">
        <f>E19*0.4</f>
        <v>1000000</v>
      </c>
    </row>
    <row r="19" spans="2:5" x14ac:dyDescent="0.35">
      <c r="B19" s="2"/>
      <c r="C19">
        <f>SUMPRODUCT(C4:J4,C7:J7)</f>
        <v>2500000</v>
      </c>
      <c r="D19" t="s">
        <v>11</v>
      </c>
      <c r="E19">
        <v>2500000</v>
      </c>
    </row>
    <row r="20" spans="2:5" x14ac:dyDescent="0.35">
      <c r="B20" s="2"/>
    </row>
    <row r="21" spans="2:5" x14ac:dyDescent="0.35">
      <c r="B21" s="2"/>
    </row>
    <row r="22" spans="2:5" x14ac:dyDescent="0.35">
      <c r="B22" s="6" t="s">
        <v>93</v>
      </c>
      <c r="C22" s="7"/>
    </row>
    <row r="23" spans="2:5" x14ac:dyDescent="0.35">
      <c r="B23" s="6" t="s">
        <v>21</v>
      </c>
      <c r="C23" s="7">
        <f>SUM(C9:J9)</f>
        <v>477400</v>
      </c>
    </row>
    <row r="24" spans="2:5" x14ac:dyDescent="0.35">
      <c r="B24" s="6" t="s">
        <v>22</v>
      </c>
      <c r="C24" s="7">
        <f>SUM(C13:J13)*1000</f>
        <v>61000</v>
      </c>
    </row>
    <row r="26" spans="2:5" x14ac:dyDescent="0.35">
      <c r="B26" s="2" t="s">
        <v>20</v>
      </c>
      <c r="C26">
        <f>SUM(C8:J8)</f>
        <v>2500000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A16" sqref="A16"/>
    </sheetView>
  </sheetViews>
  <sheetFormatPr defaultRowHeight="14.5" x14ac:dyDescent="0.35"/>
  <cols>
    <col min="1" max="1" width="28.81640625" bestFit="1" customWidth="1"/>
    <col min="2" max="2" width="29.26953125" bestFit="1" customWidth="1"/>
    <col min="3" max="3" width="20.26953125" bestFit="1" customWidth="1"/>
    <col min="11" max="11" width="23.36328125" bestFit="1" customWidth="1"/>
  </cols>
  <sheetData>
    <row r="1" spans="1:9" x14ac:dyDescent="0.35">
      <c r="A1" s="2" t="s">
        <v>8</v>
      </c>
    </row>
    <row r="3" spans="1:9" x14ac:dyDescent="0.35">
      <c r="A3" s="8" t="s">
        <v>54</v>
      </c>
      <c r="B3" s="8" t="s">
        <v>12</v>
      </c>
      <c r="C3" s="8" t="s">
        <v>13</v>
      </c>
      <c r="D3" s="8" t="s">
        <v>14</v>
      </c>
      <c r="E3" s="8" t="s">
        <v>15</v>
      </c>
      <c r="F3" s="8" t="s">
        <v>16</v>
      </c>
      <c r="G3" s="8" t="s">
        <v>17</v>
      </c>
      <c r="H3" s="8" t="s">
        <v>18</v>
      </c>
      <c r="I3" s="8" t="s">
        <v>19</v>
      </c>
    </row>
    <row r="4" spans="1:9" x14ac:dyDescent="0.35">
      <c r="A4" s="8" t="s">
        <v>55</v>
      </c>
      <c r="B4" s="1">
        <v>40</v>
      </c>
      <c r="C4" s="1">
        <v>50</v>
      </c>
      <c r="D4" s="1">
        <v>80</v>
      </c>
      <c r="E4" s="1">
        <v>60</v>
      </c>
      <c r="F4" s="1">
        <v>45</v>
      </c>
      <c r="G4" s="1">
        <v>60</v>
      </c>
      <c r="H4" s="1">
        <v>30</v>
      </c>
      <c r="I4" s="1">
        <v>25</v>
      </c>
    </row>
    <row r="5" spans="1:9" x14ac:dyDescent="0.35">
      <c r="A5" s="8" t="s">
        <v>56</v>
      </c>
      <c r="B5" s="1">
        <v>0.05</v>
      </c>
      <c r="C5" s="1">
        <v>0.1</v>
      </c>
      <c r="D5" s="1">
        <v>0.03</v>
      </c>
      <c r="E5" s="1">
        <v>0.04</v>
      </c>
      <c r="F5" s="1">
        <v>7.0000000000000007E-2</v>
      </c>
      <c r="G5" s="1">
        <v>0.15</v>
      </c>
      <c r="H5" s="1">
        <v>0.22</v>
      </c>
      <c r="I5" s="1">
        <v>0.25</v>
      </c>
    </row>
    <row r="6" spans="1:9" x14ac:dyDescent="0.35">
      <c r="A6" s="8" t="s">
        <v>2</v>
      </c>
      <c r="B6" s="1">
        <v>2</v>
      </c>
      <c r="C6" s="1">
        <v>1.5</v>
      </c>
      <c r="D6" s="1">
        <v>3.5</v>
      </c>
      <c r="E6" s="1">
        <v>3</v>
      </c>
      <c r="F6" s="1">
        <v>2</v>
      </c>
      <c r="G6" s="1">
        <v>1</v>
      </c>
      <c r="H6" s="1">
        <v>1.8</v>
      </c>
      <c r="I6" s="1">
        <v>0</v>
      </c>
    </row>
    <row r="7" spans="1:9" x14ac:dyDescent="0.35">
      <c r="A7" s="2"/>
    </row>
    <row r="8" spans="1:9" x14ac:dyDescent="0.35">
      <c r="A8" s="2" t="s">
        <v>7</v>
      </c>
    </row>
    <row r="9" spans="1:9" x14ac:dyDescent="0.35">
      <c r="A9" s="8" t="s">
        <v>57</v>
      </c>
      <c r="B9" s="1">
        <v>2.5</v>
      </c>
      <c r="C9" s="1">
        <v>6</v>
      </c>
      <c r="D9" s="1">
        <v>1.25</v>
      </c>
      <c r="E9" s="1">
        <v>1.6666666666666667</v>
      </c>
      <c r="F9" s="1">
        <v>2.2222222222222223</v>
      </c>
      <c r="G9" s="1">
        <v>13.333333333333334</v>
      </c>
      <c r="H9" s="1">
        <v>30</v>
      </c>
      <c r="I9" s="1">
        <v>4</v>
      </c>
    </row>
    <row r="10" spans="1:9" x14ac:dyDescent="0.35">
      <c r="A10" s="8" t="s">
        <v>58</v>
      </c>
      <c r="B10" s="1">
        <f>B9*1000</f>
        <v>2500</v>
      </c>
      <c r="C10" s="1">
        <f t="shared" ref="C10:I10" si="0">C9*1000</f>
        <v>6000</v>
      </c>
      <c r="D10" s="1">
        <f t="shared" si="0"/>
        <v>1250</v>
      </c>
      <c r="E10" s="1">
        <f t="shared" si="0"/>
        <v>1666.6666666666667</v>
      </c>
      <c r="F10" s="1">
        <f t="shared" si="0"/>
        <v>2222.2222222222222</v>
      </c>
      <c r="G10" s="1">
        <f t="shared" si="0"/>
        <v>13333.333333333334</v>
      </c>
      <c r="H10" s="1">
        <f t="shared" si="0"/>
        <v>30000</v>
      </c>
      <c r="I10" s="1">
        <f t="shared" si="0"/>
        <v>4000</v>
      </c>
    </row>
    <row r="11" spans="1:9" x14ac:dyDescent="0.35">
      <c r="A11" s="2">
        <v>1000</v>
      </c>
    </row>
    <row r="13" spans="1:9" x14ac:dyDescent="0.35">
      <c r="A13" s="2" t="s">
        <v>9</v>
      </c>
    </row>
    <row r="14" spans="1:9" x14ac:dyDescent="0.35">
      <c r="A14" s="2" t="s">
        <v>59</v>
      </c>
      <c r="B14">
        <f>B$4*B$10</f>
        <v>100000</v>
      </c>
      <c r="C14">
        <f t="shared" ref="C14:I14" si="1">C$4*C$10</f>
        <v>300000</v>
      </c>
      <c r="D14">
        <f t="shared" si="1"/>
        <v>100000</v>
      </c>
      <c r="E14">
        <f t="shared" si="1"/>
        <v>100000</v>
      </c>
      <c r="F14">
        <f t="shared" si="1"/>
        <v>100000</v>
      </c>
      <c r="G14">
        <f t="shared" si="1"/>
        <v>800000</v>
      </c>
      <c r="H14">
        <f t="shared" si="1"/>
        <v>900000</v>
      </c>
      <c r="I14">
        <f t="shared" si="1"/>
        <v>100000</v>
      </c>
    </row>
    <row r="15" spans="1:9" x14ac:dyDescent="0.35">
      <c r="A15" s="2"/>
      <c r="B15" t="s">
        <v>29</v>
      </c>
      <c r="C15" t="s">
        <v>29</v>
      </c>
      <c r="D15" t="s">
        <v>29</v>
      </c>
      <c r="E15" t="s">
        <v>29</v>
      </c>
      <c r="F15" t="s">
        <v>29</v>
      </c>
      <c r="G15" t="s">
        <v>29</v>
      </c>
      <c r="H15" t="s">
        <v>29</v>
      </c>
      <c r="I15" t="s">
        <v>29</v>
      </c>
    </row>
    <row r="16" spans="1:9" x14ac:dyDescent="0.35">
      <c r="A16" s="2" t="s">
        <v>60</v>
      </c>
      <c r="B16">
        <v>100000</v>
      </c>
      <c r="C16">
        <v>100000</v>
      </c>
      <c r="D16">
        <v>100000</v>
      </c>
      <c r="E16">
        <v>100000</v>
      </c>
      <c r="F16">
        <v>100000</v>
      </c>
      <c r="G16">
        <v>100000</v>
      </c>
      <c r="H16">
        <v>100000</v>
      </c>
      <c r="I16">
        <v>100000</v>
      </c>
    </row>
    <row r="19" spans="1:10" x14ac:dyDescent="0.35">
      <c r="A19" s="2" t="s">
        <v>61</v>
      </c>
      <c r="C19" s="2" t="s">
        <v>62</v>
      </c>
    </row>
    <row r="20" spans="1:10" x14ac:dyDescent="0.35">
      <c r="A20">
        <f>SUM(B14:I14)</f>
        <v>2500000</v>
      </c>
      <c r="B20" s="5" t="s">
        <v>10</v>
      </c>
      <c r="C20">
        <f>2.5*10^6</f>
        <v>2500000</v>
      </c>
    </row>
    <row r="21" spans="1:10" x14ac:dyDescent="0.35">
      <c r="B21" s="5"/>
    </row>
    <row r="22" spans="1:10" x14ac:dyDescent="0.35">
      <c r="A22" s="2" t="s">
        <v>63</v>
      </c>
      <c r="B22" s="2" t="s">
        <v>64</v>
      </c>
      <c r="C22">
        <v>0.4</v>
      </c>
    </row>
    <row r="23" spans="1:10" x14ac:dyDescent="0.35">
      <c r="A23" t="s">
        <v>65</v>
      </c>
      <c r="B23">
        <f>SUM(B14:D14)</f>
        <v>500000</v>
      </c>
      <c r="C23" t="s">
        <v>10</v>
      </c>
      <c r="D23">
        <f>$C$22*$C$20</f>
        <v>1000000</v>
      </c>
    </row>
    <row r="24" spans="1:10" x14ac:dyDescent="0.35">
      <c r="A24" t="s">
        <v>66</v>
      </c>
      <c r="B24">
        <f>SUM(E14:G14)</f>
        <v>1000000</v>
      </c>
      <c r="C24" t="s">
        <v>10</v>
      </c>
      <c r="D24">
        <f>$C$22*$C$20</f>
        <v>1000000</v>
      </c>
    </row>
    <row r="25" spans="1:10" x14ac:dyDescent="0.35">
      <c r="A25" t="s">
        <v>67</v>
      </c>
      <c r="B25">
        <f>SUM(H14:I14)</f>
        <v>1000000</v>
      </c>
      <c r="C25" t="s">
        <v>10</v>
      </c>
      <c r="D25">
        <f>$C$22*$C$20</f>
        <v>1000000</v>
      </c>
    </row>
    <row r="27" spans="1:10" x14ac:dyDescent="0.35">
      <c r="A27" s="2" t="s">
        <v>68</v>
      </c>
      <c r="B27">
        <f>SUMPRODUCT(B5:I5,B14:I14)</f>
        <v>392000</v>
      </c>
    </row>
    <row r="28" spans="1:10" x14ac:dyDescent="0.35">
      <c r="A28" s="2" t="s">
        <v>69</v>
      </c>
      <c r="B28">
        <f>SUMPRODUCT(B10:I10,B6:I6)</f>
        <v>95152.777777777781</v>
      </c>
    </row>
    <row r="29" spans="1:10" x14ac:dyDescent="0.35">
      <c r="A29" s="6" t="s">
        <v>70</v>
      </c>
      <c r="B29" s="7">
        <f>B27+B28</f>
        <v>487152.77777777775</v>
      </c>
    </row>
    <row r="32" spans="1:10" x14ac:dyDescent="0.35">
      <c r="B32" s="8" t="s">
        <v>54</v>
      </c>
      <c r="C32" s="8" t="s">
        <v>12</v>
      </c>
      <c r="D32" s="8" t="s">
        <v>13</v>
      </c>
      <c r="E32" s="8" t="s">
        <v>14</v>
      </c>
      <c r="F32" s="8" t="s">
        <v>15</v>
      </c>
      <c r="G32" s="8" t="s">
        <v>16</v>
      </c>
      <c r="H32" s="8" t="s">
        <v>17</v>
      </c>
      <c r="I32" s="8" t="s">
        <v>18</v>
      </c>
      <c r="J32" s="8" t="s">
        <v>19</v>
      </c>
    </row>
    <row r="33" spans="1:10" x14ac:dyDescent="0.35">
      <c r="A33" s="2" t="s">
        <v>101</v>
      </c>
      <c r="B33" s="8" t="s">
        <v>71</v>
      </c>
      <c r="C33" s="1">
        <v>3000</v>
      </c>
      <c r="D33" s="1">
        <v>5000</v>
      </c>
      <c r="E33" s="1">
        <v>2000</v>
      </c>
      <c r="F33" s="1">
        <v>2000</v>
      </c>
      <c r="G33" s="1">
        <v>3000</v>
      </c>
      <c r="H33" s="1">
        <v>12000</v>
      </c>
      <c r="I33" s="1">
        <v>29000</v>
      </c>
      <c r="J33" s="1">
        <v>5000</v>
      </c>
    </row>
    <row r="34" spans="1:10" x14ac:dyDescent="0.35">
      <c r="A34" s="2" t="s">
        <v>102</v>
      </c>
      <c r="B34" s="8" t="s">
        <v>71</v>
      </c>
      <c r="C34" s="1">
        <v>2500</v>
      </c>
      <c r="D34" s="1">
        <v>6000</v>
      </c>
      <c r="E34" s="1">
        <v>1250</v>
      </c>
      <c r="F34" s="1">
        <v>1666.6666666666667</v>
      </c>
      <c r="G34" s="1">
        <v>2222.2222222222222</v>
      </c>
      <c r="H34" s="1">
        <v>13333.333333333332</v>
      </c>
      <c r="I34" s="1">
        <v>30000</v>
      </c>
      <c r="J34" s="1">
        <v>4000</v>
      </c>
    </row>
    <row r="35" spans="1:10" x14ac:dyDescent="0.35">
      <c r="B35" s="8" t="s">
        <v>73</v>
      </c>
      <c r="C35" s="13">
        <f>(C34-C33)/C33</f>
        <v>-0.16666666666666666</v>
      </c>
      <c r="D35" s="13">
        <f t="shared" ref="D35:J35" si="2">(D34-D33)/D33</f>
        <v>0.2</v>
      </c>
      <c r="E35" s="13">
        <f t="shared" si="2"/>
        <v>-0.375</v>
      </c>
      <c r="F35" s="13">
        <f t="shared" si="2"/>
        <v>-0.16666666666666663</v>
      </c>
      <c r="G35" s="13">
        <f t="shared" si="2"/>
        <v>-0.2592592592592593</v>
      </c>
      <c r="H35" s="13">
        <f t="shared" si="2"/>
        <v>0.11111111111111101</v>
      </c>
      <c r="I35" s="13">
        <f t="shared" si="2"/>
        <v>3.4482758620689655E-2</v>
      </c>
      <c r="J35" s="13">
        <f t="shared" si="2"/>
        <v>-0.2</v>
      </c>
    </row>
    <row r="36" spans="1:10" x14ac:dyDescent="0.35">
      <c r="B36" s="2"/>
    </row>
    <row r="37" spans="1:10" x14ac:dyDescent="0.35">
      <c r="B37" s="2"/>
    </row>
    <row r="40" spans="1:10" x14ac:dyDescent="0.35">
      <c r="B40" s="8" t="s">
        <v>70</v>
      </c>
    </row>
    <row r="41" spans="1:10" x14ac:dyDescent="0.35">
      <c r="B41" s="8">
        <v>477400</v>
      </c>
    </row>
    <row r="42" spans="1:10" x14ac:dyDescent="0.35">
      <c r="B42" s="14">
        <v>487152.77777777775</v>
      </c>
    </row>
    <row r="43" spans="1:10" x14ac:dyDescent="0.35">
      <c r="A43" s="8" t="s">
        <v>72</v>
      </c>
      <c r="B43" s="15">
        <f>(B41-B42)/B41</f>
        <v>-2.0428943816040535E-2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5"/>
  <sheetViews>
    <sheetView tabSelected="1" workbookViewId="0">
      <selection activeCell="B23" sqref="B23"/>
    </sheetView>
  </sheetViews>
  <sheetFormatPr defaultRowHeight="14.5" x14ac:dyDescent="0.35"/>
  <cols>
    <col min="1" max="1" width="11.36328125" bestFit="1" customWidth="1"/>
    <col min="2" max="2" width="17.08984375" bestFit="1" customWidth="1"/>
  </cols>
  <sheetData>
    <row r="1" spans="2:10" x14ac:dyDescent="0.35">
      <c r="B1" s="2" t="s">
        <v>8</v>
      </c>
    </row>
    <row r="2" spans="2:10" x14ac:dyDescent="0.35">
      <c r="B2" s="8" t="s">
        <v>23</v>
      </c>
      <c r="C2" s="8">
        <v>1</v>
      </c>
      <c r="D2" s="8">
        <v>2</v>
      </c>
      <c r="E2" s="8">
        <v>3</v>
      </c>
      <c r="F2" s="8">
        <v>4</v>
      </c>
      <c r="G2" s="8">
        <v>5</v>
      </c>
      <c r="H2" s="8">
        <v>6</v>
      </c>
      <c r="I2" s="8">
        <v>7</v>
      </c>
      <c r="J2" s="8">
        <v>8</v>
      </c>
    </row>
    <row r="3" spans="2:10" x14ac:dyDescent="0.35">
      <c r="B3" s="8" t="s">
        <v>24</v>
      </c>
      <c r="C3" s="1">
        <v>20</v>
      </c>
      <c r="D3" s="1">
        <v>25</v>
      </c>
      <c r="E3" s="1">
        <v>30</v>
      </c>
      <c r="F3" s="1">
        <v>35</v>
      </c>
      <c r="G3" s="1">
        <v>40</v>
      </c>
      <c r="H3" s="1">
        <v>45</v>
      </c>
      <c r="I3" s="1">
        <v>50</v>
      </c>
      <c r="J3" s="1">
        <v>55</v>
      </c>
    </row>
    <row r="4" spans="2:10" x14ac:dyDescent="0.35">
      <c r="B4" s="8" t="s">
        <v>25</v>
      </c>
      <c r="C4" s="1">
        <v>10</v>
      </c>
      <c r="D4" s="1">
        <v>5</v>
      </c>
      <c r="E4" s="1">
        <v>4</v>
      </c>
      <c r="F4" s="1">
        <v>7</v>
      </c>
      <c r="G4" s="1">
        <v>3</v>
      </c>
      <c r="H4" s="1">
        <v>9</v>
      </c>
      <c r="I4" s="1">
        <v>2</v>
      </c>
      <c r="J4" s="1">
        <v>1</v>
      </c>
    </row>
    <row r="6" spans="2:10" x14ac:dyDescent="0.35">
      <c r="B6" s="9" t="s">
        <v>7</v>
      </c>
    </row>
    <row r="7" spans="2:10" x14ac:dyDescent="0.35">
      <c r="B7" s="8" t="s">
        <v>26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</row>
    <row r="8" spans="2:10" x14ac:dyDescent="0.35">
      <c r="B8" s="8" t="s">
        <v>27</v>
      </c>
      <c r="C8" s="1">
        <v>0</v>
      </c>
      <c r="D8" s="1">
        <v>1</v>
      </c>
      <c r="E8" s="1">
        <v>5</v>
      </c>
      <c r="F8" s="1">
        <v>1</v>
      </c>
      <c r="G8" s="1">
        <v>0</v>
      </c>
      <c r="H8" s="1">
        <v>6</v>
      </c>
      <c r="I8" s="1">
        <v>5</v>
      </c>
      <c r="J8" s="1">
        <v>3</v>
      </c>
    </row>
    <row r="9" spans="2:10" x14ac:dyDescent="0.35">
      <c r="B9" s="8" t="s">
        <v>28</v>
      </c>
      <c r="C9" s="1">
        <v>2</v>
      </c>
      <c r="D9" s="1">
        <v>2</v>
      </c>
      <c r="E9" s="1">
        <v>0</v>
      </c>
      <c r="F9" s="1">
        <v>3</v>
      </c>
      <c r="G9" s="1">
        <v>4</v>
      </c>
      <c r="H9" s="1">
        <v>1</v>
      </c>
      <c r="I9" s="1">
        <v>2</v>
      </c>
      <c r="J9" s="1">
        <v>4</v>
      </c>
    </row>
    <row r="11" spans="2:10" x14ac:dyDescent="0.35">
      <c r="B11" s="8" t="s">
        <v>34</v>
      </c>
      <c r="C11" s="1">
        <v>6</v>
      </c>
    </row>
    <row r="12" spans="2:10" x14ac:dyDescent="0.35">
      <c r="B12" s="1"/>
      <c r="C12" s="1">
        <v>10</v>
      </c>
    </row>
    <row r="15" spans="2:10" x14ac:dyDescent="0.35">
      <c r="B15" s="2" t="s">
        <v>9</v>
      </c>
    </row>
    <row r="16" spans="2:10" x14ac:dyDescent="0.35">
      <c r="C16">
        <f>SUMPRODUCT(C11:C12,C8:C9)</f>
        <v>20</v>
      </c>
      <c r="D16">
        <f>SUMPRODUCT(C11:C12,D8:D9)</f>
        <v>26</v>
      </c>
      <c r="E16">
        <f>SUMPRODUCT(C11:C12,E8:E9)</f>
        <v>30</v>
      </c>
      <c r="F16">
        <f>SUMPRODUCT(C11:C12,F8:F9)</f>
        <v>36</v>
      </c>
      <c r="G16">
        <f>SUMPRODUCT(C11:C12,G8:G9)</f>
        <v>40</v>
      </c>
      <c r="H16">
        <f>SUMPRODUCT(C11:C12,H8:H9)</f>
        <v>46</v>
      </c>
      <c r="I16">
        <f>SUMPRODUCT(C11:C12,I8:I9)</f>
        <v>50</v>
      </c>
      <c r="J16">
        <f>SUMPRODUCT(C11:C12,J8:J9)</f>
        <v>58</v>
      </c>
    </row>
    <row r="17" spans="2:10" x14ac:dyDescent="0.35">
      <c r="C17" s="3" t="s">
        <v>29</v>
      </c>
      <c r="D17" s="3" t="s">
        <v>29</v>
      </c>
      <c r="E17" s="3" t="s">
        <v>29</v>
      </c>
      <c r="F17" s="3" t="s">
        <v>29</v>
      </c>
      <c r="G17" s="3" t="s">
        <v>29</v>
      </c>
      <c r="H17" s="3" t="s">
        <v>29</v>
      </c>
      <c r="I17" s="3" t="s">
        <v>29</v>
      </c>
      <c r="J17" s="3" t="s">
        <v>29</v>
      </c>
    </row>
    <row r="18" spans="2:10" x14ac:dyDescent="0.35">
      <c r="C18">
        <v>20</v>
      </c>
      <c r="D18">
        <v>25</v>
      </c>
      <c r="E18">
        <v>30</v>
      </c>
      <c r="F18">
        <v>35</v>
      </c>
      <c r="G18">
        <v>40</v>
      </c>
      <c r="H18">
        <v>45</v>
      </c>
      <c r="I18">
        <v>50</v>
      </c>
      <c r="J18">
        <v>55</v>
      </c>
    </row>
    <row r="20" spans="2:10" x14ac:dyDescent="0.35">
      <c r="B20" s="2" t="s">
        <v>30</v>
      </c>
      <c r="C20">
        <f>SUMPRODUCT(C8:J8,C4:J4)</f>
        <v>99</v>
      </c>
      <c r="D20" t="s">
        <v>10</v>
      </c>
      <c r="E20">
        <v>100</v>
      </c>
    </row>
    <row r="21" spans="2:10" x14ac:dyDescent="0.35">
      <c r="B21" s="2" t="s">
        <v>31</v>
      </c>
      <c r="C21">
        <f>SUMPRODUCT(C9:J9,C4:J4)</f>
        <v>80</v>
      </c>
      <c r="D21" t="s">
        <v>10</v>
      </c>
      <c r="E21">
        <v>80</v>
      </c>
    </row>
    <row r="22" spans="2:10" x14ac:dyDescent="0.35">
      <c r="B22" s="2"/>
    </row>
    <row r="23" spans="2:10" x14ac:dyDescent="0.35">
      <c r="B23" s="2" t="s">
        <v>32</v>
      </c>
      <c r="C23">
        <f>C4*(C16-C18)</f>
        <v>0</v>
      </c>
      <c r="D23">
        <f t="shared" ref="D23:J23" si="0">D4*(D16-D18)</f>
        <v>5</v>
      </c>
      <c r="E23">
        <f t="shared" si="0"/>
        <v>0</v>
      </c>
      <c r="F23">
        <f t="shared" si="0"/>
        <v>7</v>
      </c>
      <c r="G23">
        <f t="shared" si="0"/>
        <v>0</v>
      </c>
      <c r="H23">
        <f t="shared" si="0"/>
        <v>9</v>
      </c>
      <c r="I23">
        <f t="shared" si="0"/>
        <v>0</v>
      </c>
      <c r="J23">
        <f t="shared" si="0"/>
        <v>3</v>
      </c>
    </row>
    <row r="24" spans="2:10" x14ac:dyDescent="0.35">
      <c r="B24" s="2"/>
    </row>
    <row r="25" spans="2:10" x14ac:dyDescent="0.35">
      <c r="B25" s="6" t="s">
        <v>33</v>
      </c>
      <c r="C25" s="7">
        <f>SUM(C23:J23)</f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0"/>
  <sheetViews>
    <sheetView topLeftCell="A11" workbookViewId="0">
      <selection activeCell="B1" sqref="B1"/>
    </sheetView>
  </sheetViews>
  <sheetFormatPr defaultRowHeight="14.5" x14ac:dyDescent="0.35"/>
  <cols>
    <col min="2" max="2" width="22" bestFit="1" customWidth="1"/>
  </cols>
  <sheetData>
    <row r="1" spans="2:10" x14ac:dyDescent="0.35">
      <c r="B1" s="2" t="s">
        <v>8</v>
      </c>
    </row>
    <row r="2" spans="2:10" x14ac:dyDescent="0.35">
      <c r="C2" s="16" t="s">
        <v>74</v>
      </c>
      <c r="D2" s="16"/>
      <c r="E2" s="16"/>
      <c r="G2" s="2" t="s">
        <v>85</v>
      </c>
    </row>
    <row r="3" spans="2:10" x14ac:dyDescent="0.35">
      <c r="B3" s="1" t="s">
        <v>75</v>
      </c>
      <c r="C3" s="1" t="s">
        <v>76</v>
      </c>
      <c r="D3" s="1" t="s">
        <v>77</v>
      </c>
      <c r="E3" s="1" t="s">
        <v>78</v>
      </c>
      <c r="G3" s="1" t="s">
        <v>75</v>
      </c>
      <c r="H3" s="1" t="s">
        <v>76</v>
      </c>
      <c r="I3" s="1" t="s">
        <v>77</v>
      </c>
      <c r="J3" s="1" t="s">
        <v>86</v>
      </c>
    </row>
    <row r="4" spans="2:10" x14ac:dyDescent="0.35">
      <c r="B4" s="1" t="s">
        <v>79</v>
      </c>
      <c r="C4" s="1">
        <v>0</v>
      </c>
      <c r="D4" s="1">
        <v>1</v>
      </c>
      <c r="E4" s="1">
        <v>0</v>
      </c>
      <c r="G4" s="1">
        <v>4</v>
      </c>
      <c r="H4" s="1">
        <v>119.95</v>
      </c>
      <c r="I4" s="1">
        <f>H4+(0.1*H4)</f>
        <v>131.94499999999999</v>
      </c>
      <c r="J4" s="1">
        <f>H4+(0.2*H4)</f>
        <v>143.94</v>
      </c>
    </row>
    <row r="5" spans="2:10" x14ac:dyDescent="0.35">
      <c r="B5" s="1" t="s">
        <v>80</v>
      </c>
      <c r="C5" s="1">
        <v>1</v>
      </c>
      <c r="D5" s="1">
        <v>2</v>
      </c>
      <c r="E5" s="1">
        <v>1</v>
      </c>
      <c r="G5" s="1">
        <v>2</v>
      </c>
      <c r="H5" s="1">
        <v>74.95</v>
      </c>
      <c r="I5" s="1">
        <f t="shared" ref="I5:I9" si="0">H5+(0.1*H5)</f>
        <v>82.445000000000007</v>
      </c>
      <c r="J5" s="1">
        <f t="shared" ref="J5:J9" si="1">H5+(0.2*H5)</f>
        <v>89.94</v>
      </c>
    </row>
    <row r="6" spans="2:10" x14ac:dyDescent="0.35">
      <c r="B6" s="1" t="s">
        <v>81</v>
      </c>
      <c r="C6" s="1">
        <v>2</v>
      </c>
      <c r="D6" s="1">
        <v>2</v>
      </c>
      <c r="E6" s="1">
        <v>1</v>
      </c>
      <c r="G6" s="1">
        <v>3</v>
      </c>
      <c r="H6" s="1">
        <v>99.95</v>
      </c>
      <c r="I6" s="1">
        <f t="shared" si="0"/>
        <v>109.94500000000001</v>
      </c>
      <c r="J6" s="1">
        <f t="shared" si="1"/>
        <v>119.94</v>
      </c>
    </row>
    <row r="7" spans="2:10" x14ac:dyDescent="0.35">
      <c r="B7" s="1" t="s">
        <v>82</v>
      </c>
      <c r="C7" s="1">
        <v>1</v>
      </c>
      <c r="D7" s="1">
        <v>3</v>
      </c>
      <c r="E7" s="1">
        <v>0</v>
      </c>
      <c r="G7" s="1">
        <v>2</v>
      </c>
      <c r="H7" s="1">
        <v>74.95</v>
      </c>
      <c r="I7" s="1">
        <f t="shared" si="0"/>
        <v>82.445000000000007</v>
      </c>
      <c r="J7" s="1">
        <f t="shared" si="1"/>
        <v>89.94</v>
      </c>
    </row>
    <row r="8" spans="2:10" x14ac:dyDescent="0.35">
      <c r="B8" s="1" t="s">
        <v>83</v>
      </c>
      <c r="C8" s="1">
        <v>3</v>
      </c>
      <c r="D8" s="1">
        <v>0</v>
      </c>
      <c r="E8" s="1">
        <v>0</v>
      </c>
      <c r="G8" s="1">
        <v>3</v>
      </c>
      <c r="H8" s="1">
        <v>99.95</v>
      </c>
      <c r="I8" s="1">
        <f t="shared" si="0"/>
        <v>109.94500000000001</v>
      </c>
      <c r="J8" s="1">
        <f t="shared" si="1"/>
        <v>119.94</v>
      </c>
    </row>
    <row r="9" spans="2:10" x14ac:dyDescent="0.35">
      <c r="B9" s="1" t="s">
        <v>84</v>
      </c>
      <c r="C9" s="1">
        <v>0</v>
      </c>
      <c r="D9" s="1">
        <v>1</v>
      </c>
      <c r="E9" s="1">
        <v>1</v>
      </c>
      <c r="G9" s="1">
        <v>1</v>
      </c>
      <c r="H9" s="1">
        <v>39.950000000000003</v>
      </c>
      <c r="I9" s="1">
        <f t="shared" si="0"/>
        <v>43.945</v>
      </c>
      <c r="J9" s="1">
        <f t="shared" si="1"/>
        <v>47.940000000000005</v>
      </c>
    </row>
    <row r="12" spans="2:10" x14ac:dyDescent="0.35">
      <c r="C12" s="16" t="s">
        <v>87</v>
      </c>
      <c r="D12" s="16"/>
      <c r="E12" s="16"/>
    </row>
    <row r="13" spans="2:10" x14ac:dyDescent="0.35">
      <c r="B13" s="1" t="s">
        <v>75</v>
      </c>
      <c r="C13" s="1" t="s">
        <v>76</v>
      </c>
      <c r="D13" s="1" t="s">
        <v>77</v>
      </c>
      <c r="E13" s="1" t="s">
        <v>78</v>
      </c>
    </row>
    <row r="14" spans="2:10" x14ac:dyDescent="0.35">
      <c r="B14" s="1" t="s">
        <v>79</v>
      </c>
      <c r="C14" s="1">
        <v>0</v>
      </c>
      <c r="D14" s="1">
        <v>1</v>
      </c>
      <c r="E14" s="1">
        <v>0</v>
      </c>
    </row>
    <row r="15" spans="2:10" x14ac:dyDescent="0.35">
      <c r="B15" s="1" t="s">
        <v>80</v>
      </c>
      <c r="C15" s="1">
        <v>0</v>
      </c>
      <c r="D15" s="1">
        <v>2</v>
      </c>
      <c r="E15" s="1">
        <v>1</v>
      </c>
    </row>
    <row r="16" spans="2:10" x14ac:dyDescent="0.35">
      <c r="B16" s="1" t="s">
        <v>81</v>
      </c>
      <c r="C16" s="1">
        <v>2</v>
      </c>
      <c r="D16" s="1">
        <v>2</v>
      </c>
      <c r="E16" s="1">
        <v>1</v>
      </c>
    </row>
    <row r="17" spans="2:5" x14ac:dyDescent="0.35">
      <c r="B17" s="1" t="s">
        <v>82</v>
      </c>
      <c r="C17" s="1">
        <v>0</v>
      </c>
      <c r="D17" s="1">
        <v>0</v>
      </c>
      <c r="E17" s="1">
        <v>0</v>
      </c>
    </row>
    <row r="18" spans="2:5" x14ac:dyDescent="0.35">
      <c r="B18" s="1" t="s">
        <v>83</v>
      </c>
      <c r="C18" s="1">
        <v>1</v>
      </c>
      <c r="D18" s="1">
        <v>0</v>
      </c>
      <c r="E18" s="1">
        <v>0</v>
      </c>
    </row>
    <row r="19" spans="2:5" x14ac:dyDescent="0.35">
      <c r="B19" s="1" t="s">
        <v>84</v>
      </c>
      <c r="C19" s="1">
        <v>0</v>
      </c>
      <c r="D19" s="1">
        <v>1</v>
      </c>
      <c r="E19" s="1">
        <v>1</v>
      </c>
    </row>
    <row r="21" spans="2:5" x14ac:dyDescent="0.35">
      <c r="B21" s="2" t="s">
        <v>99</v>
      </c>
      <c r="C21" s="1" t="s">
        <v>76</v>
      </c>
      <c r="D21" s="1" t="s">
        <v>77</v>
      </c>
      <c r="E21" s="1" t="s">
        <v>78</v>
      </c>
    </row>
    <row r="22" spans="2:5" x14ac:dyDescent="0.35">
      <c r="B22" s="1" t="s">
        <v>88</v>
      </c>
      <c r="C22" s="1">
        <f>SUM(C14:C16)</f>
        <v>2</v>
      </c>
      <c r="D22" s="1">
        <f>SUM(D14:D16)</f>
        <v>5</v>
      </c>
      <c r="E22" s="1">
        <f>SUM(E14:E16)</f>
        <v>2</v>
      </c>
    </row>
    <row r="23" spans="2:5" x14ac:dyDescent="0.35">
      <c r="B23" s="1" t="s">
        <v>89</v>
      </c>
      <c r="C23" s="1">
        <f>SUM(C14:C18)</f>
        <v>3</v>
      </c>
      <c r="D23" s="1">
        <f>SUM(D14:D18)</f>
        <v>5</v>
      </c>
      <c r="E23" s="1">
        <f>SUM(E14:E18)</f>
        <v>2</v>
      </c>
    </row>
    <row r="24" spans="2:5" x14ac:dyDescent="0.35">
      <c r="B24" s="1" t="s">
        <v>90</v>
      </c>
      <c r="C24" s="1">
        <f>SUM(C14,C18,C17,C19,C16)</f>
        <v>3</v>
      </c>
      <c r="D24" s="1">
        <f>SUM(D16:D19,D14)</f>
        <v>4</v>
      </c>
      <c r="E24" s="1">
        <f>SUM(E16:E19,E14)</f>
        <v>2</v>
      </c>
    </row>
    <row r="25" spans="2:5" x14ac:dyDescent="0.35">
      <c r="B25" s="1" t="s">
        <v>91</v>
      </c>
      <c r="C25" s="1">
        <f>SUM(C14,C18)</f>
        <v>1</v>
      </c>
      <c r="D25" s="1">
        <f>SUM(D18,D14)</f>
        <v>1</v>
      </c>
      <c r="E25" s="1">
        <f>SUM(E14,E18)</f>
        <v>0</v>
      </c>
    </row>
    <row r="27" spans="2:5" x14ac:dyDescent="0.35">
      <c r="B27" s="1" t="s">
        <v>92</v>
      </c>
      <c r="C27" s="1">
        <v>3</v>
      </c>
      <c r="D27" s="1">
        <v>5</v>
      </c>
      <c r="E27" s="1">
        <v>3</v>
      </c>
    </row>
    <row r="29" spans="2:5" x14ac:dyDescent="0.35">
      <c r="B29" s="7" t="s">
        <v>93</v>
      </c>
      <c r="C29" s="7"/>
    </row>
    <row r="30" spans="2:5" x14ac:dyDescent="0.35">
      <c r="B30" s="7" t="s">
        <v>96</v>
      </c>
      <c r="C30" s="7">
        <f>SUMPRODUCT(C14:E19,H4:J9)</f>
        <v>1118.3400000000001</v>
      </c>
    </row>
  </sheetData>
  <mergeCells count="2">
    <mergeCell ref="C2:E2"/>
    <mergeCell ref="C12:E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/>
  </sheetViews>
  <sheetFormatPr defaultRowHeight="14.5" x14ac:dyDescent="0.35"/>
  <cols>
    <col min="2" max="2" width="44.26953125" bestFit="1" customWidth="1"/>
    <col min="8" max="8" width="18.1796875" bestFit="1" customWidth="1"/>
    <col min="9" max="9" width="12.453125" bestFit="1" customWidth="1"/>
  </cols>
  <sheetData>
    <row r="1" spans="1:11" x14ac:dyDescent="0.35">
      <c r="A1" s="2" t="s">
        <v>97</v>
      </c>
      <c r="B1" s="2" t="s">
        <v>8</v>
      </c>
    </row>
    <row r="2" spans="1:11" x14ac:dyDescent="0.35">
      <c r="C2" s="16" t="s">
        <v>74</v>
      </c>
      <c r="D2" s="16"/>
      <c r="E2" s="16"/>
      <c r="H2" s="2" t="s">
        <v>85</v>
      </c>
    </row>
    <row r="3" spans="1:11" x14ac:dyDescent="0.35">
      <c r="B3" s="1" t="s">
        <v>75</v>
      </c>
      <c r="C3" s="1" t="s">
        <v>76</v>
      </c>
      <c r="D3" s="1" t="s">
        <v>77</v>
      </c>
      <c r="E3" s="1" t="s">
        <v>78</v>
      </c>
      <c r="H3" s="1" t="s">
        <v>75</v>
      </c>
      <c r="I3" s="1" t="s">
        <v>76</v>
      </c>
      <c r="J3" s="1" t="s">
        <v>77</v>
      </c>
      <c r="K3" s="1" t="s">
        <v>86</v>
      </c>
    </row>
    <row r="4" spans="1:11" x14ac:dyDescent="0.35">
      <c r="B4" s="1" t="s">
        <v>79</v>
      </c>
      <c r="C4" s="1">
        <v>0</v>
      </c>
      <c r="D4" s="1">
        <v>1</v>
      </c>
      <c r="E4" s="1">
        <v>0</v>
      </c>
      <c r="H4" s="1">
        <v>4</v>
      </c>
      <c r="I4" s="1">
        <v>119.95</v>
      </c>
      <c r="J4" s="1">
        <f>I4+(0.1*I4)</f>
        <v>131.94499999999999</v>
      </c>
      <c r="K4" s="1">
        <f>I4+(0.2*I4)</f>
        <v>143.94</v>
      </c>
    </row>
    <row r="5" spans="1:11" x14ac:dyDescent="0.35">
      <c r="B5" s="1" t="s">
        <v>80</v>
      </c>
      <c r="C5" s="1">
        <v>1</v>
      </c>
      <c r="D5" s="1">
        <v>2</v>
      </c>
      <c r="E5" s="1">
        <v>1</v>
      </c>
      <c r="H5" s="1">
        <v>2</v>
      </c>
      <c r="I5" s="1">
        <v>74.95</v>
      </c>
      <c r="J5" s="1">
        <f t="shared" ref="J5:J9" si="0">I5+(0.1*I5)</f>
        <v>82.445000000000007</v>
      </c>
      <c r="K5" s="1">
        <f t="shared" ref="K5:K9" si="1">I5+(0.2*I5)</f>
        <v>89.94</v>
      </c>
    </row>
    <row r="6" spans="1:11" x14ac:dyDescent="0.35">
      <c r="B6" s="1" t="s">
        <v>81</v>
      </c>
      <c r="C6" s="1">
        <v>2</v>
      </c>
      <c r="D6" s="1">
        <v>2</v>
      </c>
      <c r="E6" s="1">
        <v>1</v>
      </c>
      <c r="H6" s="1">
        <v>3</v>
      </c>
      <c r="I6" s="1">
        <v>99.95</v>
      </c>
      <c r="J6" s="1">
        <f t="shared" si="0"/>
        <v>109.94500000000001</v>
      </c>
      <c r="K6" s="1">
        <f t="shared" si="1"/>
        <v>119.94</v>
      </c>
    </row>
    <row r="7" spans="1:11" x14ac:dyDescent="0.35">
      <c r="B7" s="1" t="s">
        <v>82</v>
      </c>
      <c r="C7" s="1">
        <v>1</v>
      </c>
      <c r="D7" s="1">
        <v>3</v>
      </c>
      <c r="E7" s="1">
        <v>0</v>
      </c>
      <c r="H7" s="1">
        <v>2</v>
      </c>
      <c r="I7" s="1">
        <v>74.95</v>
      </c>
      <c r="J7" s="1">
        <f t="shared" si="0"/>
        <v>82.445000000000007</v>
      </c>
      <c r="K7" s="1">
        <f t="shared" si="1"/>
        <v>89.94</v>
      </c>
    </row>
    <row r="8" spans="1:11" x14ac:dyDescent="0.35">
      <c r="B8" s="1" t="s">
        <v>83</v>
      </c>
      <c r="C8" s="1">
        <v>3</v>
      </c>
      <c r="D8" s="1">
        <v>0</v>
      </c>
      <c r="E8" s="1">
        <v>0</v>
      </c>
      <c r="H8" s="1">
        <v>3</v>
      </c>
      <c r="I8" s="1">
        <v>99.95</v>
      </c>
      <c r="J8" s="1">
        <f t="shared" si="0"/>
        <v>109.94500000000001</v>
      </c>
      <c r="K8" s="1">
        <f t="shared" si="1"/>
        <v>119.94</v>
      </c>
    </row>
    <row r="9" spans="1:11" x14ac:dyDescent="0.35">
      <c r="B9" s="1" t="s">
        <v>84</v>
      </c>
      <c r="C9" s="1">
        <v>0</v>
      </c>
      <c r="D9" s="1">
        <v>1</v>
      </c>
      <c r="E9" s="1">
        <v>1</v>
      </c>
      <c r="H9" s="1">
        <v>1</v>
      </c>
      <c r="I9" s="1">
        <v>39.950000000000003</v>
      </c>
      <c r="J9" s="1">
        <f t="shared" si="0"/>
        <v>43.945</v>
      </c>
      <c r="K9" s="1">
        <f t="shared" si="1"/>
        <v>47.940000000000005</v>
      </c>
    </row>
    <row r="12" spans="1:11" x14ac:dyDescent="0.35">
      <c r="C12" s="16" t="s">
        <v>87</v>
      </c>
      <c r="D12" s="16"/>
      <c r="E12" s="16"/>
    </row>
    <row r="13" spans="1:11" x14ac:dyDescent="0.35">
      <c r="B13" s="1" t="s">
        <v>75</v>
      </c>
      <c r="C13" s="1" t="s">
        <v>76</v>
      </c>
      <c r="D13" s="1" t="s">
        <v>77</v>
      </c>
      <c r="E13" s="1" t="s">
        <v>78</v>
      </c>
    </row>
    <row r="14" spans="1:11" x14ac:dyDescent="0.35">
      <c r="B14" s="1" t="s">
        <v>79</v>
      </c>
      <c r="C14" s="1">
        <v>0</v>
      </c>
      <c r="D14" s="1">
        <v>1</v>
      </c>
      <c r="E14" s="1">
        <v>0</v>
      </c>
    </row>
    <row r="15" spans="1:11" x14ac:dyDescent="0.35">
      <c r="B15" s="1" t="s">
        <v>80</v>
      </c>
      <c r="C15" s="1">
        <v>0</v>
      </c>
      <c r="D15" s="1">
        <v>1</v>
      </c>
      <c r="E15" s="1">
        <v>1</v>
      </c>
    </row>
    <row r="16" spans="1:11" x14ac:dyDescent="0.35">
      <c r="B16" s="1" t="s">
        <v>81</v>
      </c>
      <c r="C16" s="1">
        <v>2</v>
      </c>
      <c r="D16" s="1">
        <v>2</v>
      </c>
      <c r="E16" s="1">
        <v>1</v>
      </c>
    </row>
    <row r="17" spans="2:9" x14ac:dyDescent="0.35">
      <c r="B17" s="1" t="s">
        <v>82</v>
      </c>
      <c r="C17" s="1">
        <v>0</v>
      </c>
      <c r="D17" s="1">
        <v>0</v>
      </c>
      <c r="E17" s="1">
        <v>0</v>
      </c>
    </row>
    <row r="18" spans="2:9" x14ac:dyDescent="0.35">
      <c r="B18" s="1" t="s">
        <v>83</v>
      </c>
      <c r="C18" s="1">
        <v>3</v>
      </c>
      <c r="D18" s="1">
        <v>0</v>
      </c>
      <c r="E18" s="1">
        <v>0</v>
      </c>
    </row>
    <row r="19" spans="2:9" x14ac:dyDescent="0.35">
      <c r="B19" s="1" t="s">
        <v>84</v>
      </c>
      <c r="C19" s="1">
        <v>0</v>
      </c>
      <c r="D19" s="1">
        <v>1</v>
      </c>
      <c r="E19" s="1">
        <v>1</v>
      </c>
    </row>
    <row r="22" spans="2:9" x14ac:dyDescent="0.35">
      <c r="B22" s="2" t="s">
        <v>99</v>
      </c>
      <c r="C22" s="1" t="s">
        <v>76</v>
      </c>
      <c r="D22" s="1" t="s">
        <v>77</v>
      </c>
      <c r="E22" s="1" t="s">
        <v>78</v>
      </c>
      <c r="H22" s="1" t="s">
        <v>94</v>
      </c>
      <c r="I22" s="1" t="s">
        <v>95</v>
      </c>
    </row>
    <row r="23" spans="2:9" x14ac:dyDescent="0.35">
      <c r="B23" s="1" t="s">
        <v>88</v>
      </c>
      <c r="C23" s="1">
        <f>SUM(C14:C16)</f>
        <v>2</v>
      </c>
      <c r="D23" s="1">
        <f>SUM(D14:D16)</f>
        <v>4</v>
      </c>
      <c r="E23" s="1">
        <f>SUM(E14:E16)</f>
        <v>2</v>
      </c>
      <c r="H23" s="1">
        <f>SUM(C23:E23)</f>
        <v>8</v>
      </c>
      <c r="I23" s="1">
        <v>11</v>
      </c>
    </row>
    <row r="24" spans="2:9" x14ac:dyDescent="0.35">
      <c r="B24" s="1" t="s">
        <v>89</v>
      </c>
      <c r="C24" s="1">
        <f>SUM(C14:C18)</f>
        <v>5</v>
      </c>
      <c r="D24" s="1">
        <f>SUM(D14:D18)</f>
        <v>4</v>
      </c>
      <c r="E24" s="1">
        <f>SUM(E14:E17,E18)</f>
        <v>2</v>
      </c>
      <c r="H24" s="1">
        <f t="shared" ref="H24:H26" si="2">SUM(C24:E24)</f>
        <v>11</v>
      </c>
      <c r="I24" s="1">
        <v>11</v>
      </c>
    </row>
    <row r="25" spans="2:9" x14ac:dyDescent="0.35">
      <c r="B25" s="1" t="s">
        <v>90</v>
      </c>
      <c r="C25" s="1">
        <f>SUM(C15:C18,C14)</f>
        <v>5</v>
      </c>
      <c r="D25" s="1">
        <f>SUM(D14:D18)</f>
        <v>4</v>
      </c>
      <c r="E25" s="1">
        <f>SUM(E14:E18)</f>
        <v>2</v>
      </c>
      <c r="H25" s="1">
        <f t="shared" si="2"/>
        <v>11</v>
      </c>
      <c r="I25" s="1">
        <v>11</v>
      </c>
    </row>
    <row r="26" spans="2:9" x14ac:dyDescent="0.35">
      <c r="B26" s="1" t="s">
        <v>91</v>
      </c>
      <c r="C26" s="1">
        <f>SUM(C14,C18)</f>
        <v>3</v>
      </c>
      <c r="D26" s="1">
        <f>SUM(D14,D18)</f>
        <v>1</v>
      </c>
      <c r="E26" s="1">
        <f>SUM(E14,E18)</f>
        <v>0</v>
      </c>
      <c r="H26" s="1">
        <f t="shared" si="2"/>
        <v>4</v>
      </c>
      <c r="I26" s="1">
        <v>11</v>
      </c>
    </row>
    <row r="28" spans="2:9" x14ac:dyDescent="0.35">
      <c r="B28" s="1" t="s">
        <v>92</v>
      </c>
      <c r="C28" s="1">
        <v>11</v>
      </c>
      <c r="D28" s="1">
        <v>8</v>
      </c>
      <c r="E28" s="1">
        <v>3</v>
      </c>
    </row>
    <row r="31" spans="2:9" x14ac:dyDescent="0.35">
      <c r="B31" s="6" t="s">
        <v>93</v>
      </c>
      <c r="C31" s="7"/>
    </row>
    <row r="32" spans="2:9" x14ac:dyDescent="0.35">
      <c r="B32" s="6" t="s">
        <v>96</v>
      </c>
      <c r="C32" s="7">
        <f>SUMPRODUCT(C14:E19,I4:K9)</f>
        <v>1235.7949999999998</v>
      </c>
    </row>
    <row r="35" spans="1:3" x14ac:dyDescent="0.35">
      <c r="A35" s="2" t="s">
        <v>98</v>
      </c>
    </row>
    <row r="36" spans="1:3" x14ac:dyDescent="0.35">
      <c r="B36" s="6" t="s">
        <v>96</v>
      </c>
      <c r="C36" s="7">
        <f>SUMPRODUCT(C4:E9,I4:K9)</f>
        <v>1715.4750000000001</v>
      </c>
    </row>
    <row r="37" spans="1:3" x14ac:dyDescent="0.35">
      <c r="B37" s="7"/>
      <c r="C37" s="7"/>
    </row>
    <row r="38" spans="1:3" x14ac:dyDescent="0.35">
      <c r="B38" s="6" t="s">
        <v>100</v>
      </c>
      <c r="C38" s="7">
        <f>C32/C36*100</f>
        <v>72.038065258893297</v>
      </c>
    </row>
  </sheetData>
  <mergeCells count="2">
    <mergeCell ref="C2:E2"/>
    <mergeCell ref="C12:E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A16" workbookViewId="0"/>
  </sheetViews>
  <sheetFormatPr defaultRowHeight="14.5" x14ac:dyDescent="0.35"/>
  <cols>
    <col min="1" max="1" width="16.54296875" bestFit="1" customWidth="1"/>
    <col min="2" max="2" width="17.1796875" bestFit="1" customWidth="1"/>
  </cols>
  <sheetData>
    <row r="1" spans="1:19" x14ac:dyDescent="0.35">
      <c r="A1" s="2" t="s">
        <v>8</v>
      </c>
    </row>
    <row r="3" spans="1:19" x14ac:dyDescent="0.35">
      <c r="A3" s="8" t="s">
        <v>35</v>
      </c>
      <c r="B3" s="8">
        <v>1</v>
      </c>
      <c r="C3" s="8">
        <v>2</v>
      </c>
      <c r="D3" s="8">
        <v>3</v>
      </c>
      <c r="E3" s="8">
        <v>4</v>
      </c>
      <c r="F3" s="8">
        <v>5</v>
      </c>
      <c r="G3" s="8">
        <v>6</v>
      </c>
      <c r="H3" s="8">
        <v>7</v>
      </c>
      <c r="I3" s="8">
        <v>8</v>
      </c>
      <c r="J3" s="8">
        <v>9</v>
      </c>
      <c r="K3" s="8">
        <v>10</v>
      </c>
      <c r="L3" s="8">
        <v>11</v>
      </c>
      <c r="M3" s="8">
        <v>12</v>
      </c>
      <c r="N3" s="8">
        <v>13</v>
      </c>
      <c r="O3" s="8">
        <v>14</v>
      </c>
      <c r="P3" s="8">
        <v>15</v>
      </c>
      <c r="Q3" s="8">
        <v>16</v>
      </c>
      <c r="R3" s="8">
        <v>17</v>
      </c>
      <c r="S3" s="8">
        <v>18</v>
      </c>
    </row>
    <row r="4" spans="1:19" x14ac:dyDescent="0.35">
      <c r="A4" s="8" t="s">
        <v>36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3</v>
      </c>
      <c r="O4" s="1">
        <v>3</v>
      </c>
      <c r="P4" s="1">
        <v>3</v>
      </c>
      <c r="Q4" s="1">
        <v>3</v>
      </c>
      <c r="R4" s="1">
        <v>3</v>
      </c>
      <c r="S4" s="1">
        <v>3</v>
      </c>
    </row>
    <row r="5" spans="1:19" x14ac:dyDescent="0.35">
      <c r="A5" s="8" t="s">
        <v>37</v>
      </c>
      <c r="B5" s="1">
        <v>1</v>
      </c>
      <c r="C5" s="1">
        <v>1</v>
      </c>
      <c r="D5" s="1">
        <v>1</v>
      </c>
      <c r="E5" s="1">
        <v>2</v>
      </c>
      <c r="F5" s="1">
        <v>2</v>
      </c>
      <c r="G5" s="1">
        <v>2</v>
      </c>
      <c r="H5" s="1">
        <v>1</v>
      </c>
      <c r="I5" s="1">
        <v>1</v>
      </c>
      <c r="J5" s="1">
        <v>1</v>
      </c>
      <c r="K5" s="1">
        <v>2</v>
      </c>
      <c r="L5" s="1">
        <v>2</v>
      </c>
      <c r="M5" s="1">
        <v>2</v>
      </c>
      <c r="N5" s="1">
        <v>1</v>
      </c>
      <c r="O5" s="1">
        <v>1</v>
      </c>
      <c r="P5" s="1">
        <v>1</v>
      </c>
      <c r="Q5" s="1">
        <v>2</v>
      </c>
      <c r="R5" s="1">
        <v>2</v>
      </c>
      <c r="S5" s="1">
        <v>2</v>
      </c>
    </row>
    <row r="6" spans="1:19" x14ac:dyDescent="0.35">
      <c r="A6" s="8" t="s">
        <v>38</v>
      </c>
      <c r="B6" s="1">
        <v>1</v>
      </c>
      <c r="C6" s="1">
        <v>2</v>
      </c>
      <c r="D6" s="1">
        <v>3</v>
      </c>
      <c r="E6" s="1">
        <v>1</v>
      </c>
      <c r="F6" s="1">
        <v>2</v>
      </c>
      <c r="G6" s="1">
        <v>3</v>
      </c>
      <c r="H6" s="1">
        <v>1</v>
      </c>
      <c r="I6" s="1">
        <v>2</v>
      </c>
      <c r="J6" s="1">
        <v>3</v>
      </c>
      <c r="K6" s="1">
        <v>1</v>
      </c>
      <c r="L6" s="1">
        <v>2</v>
      </c>
      <c r="M6" s="1">
        <v>3</v>
      </c>
      <c r="N6" s="1">
        <v>1</v>
      </c>
      <c r="O6" s="1">
        <v>2</v>
      </c>
      <c r="P6" s="1">
        <v>3</v>
      </c>
      <c r="Q6" s="1">
        <v>1</v>
      </c>
      <c r="R6" s="1">
        <v>2</v>
      </c>
      <c r="S6" s="1">
        <v>3</v>
      </c>
    </row>
    <row r="7" spans="1:19" x14ac:dyDescent="0.35">
      <c r="A7" s="8" t="s">
        <v>39</v>
      </c>
      <c r="B7" s="1">
        <v>4</v>
      </c>
      <c r="C7" s="1">
        <v>5</v>
      </c>
      <c r="D7" s="1">
        <v>0</v>
      </c>
      <c r="E7" s="1">
        <v>5</v>
      </c>
      <c r="F7" s="1">
        <v>1</v>
      </c>
      <c r="G7" s="1">
        <v>7</v>
      </c>
      <c r="H7" s="1">
        <v>0</v>
      </c>
      <c r="I7" s="1">
        <v>4</v>
      </c>
      <c r="J7" s="1">
        <v>8</v>
      </c>
      <c r="K7" s="1">
        <v>1</v>
      </c>
      <c r="L7" s="1">
        <v>2</v>
      </c>
      <c r="M7" s="1">
        <v>0</v>
      </c>
      <c r="N7" s="1">
        <v>5</v>
      </c>
      <c r="O7" s="1">
        <v>6</v>
      </c>
      <c r="P7" s="1">
        <v>4</v>
      </c>
      <c r="Q7" s="1">
        <v>0</v>
      </c>
      <c r="R7" s="1">
        <v>1</v>
      </c>
      <c r="S7" s="1">
        <v>5</v>
      </c>
    </row>
    <row r="10" spans="1:19" x14ac:dyDescent="0.35">
      <c r="A10" s="12" t="s">
        <v>40</v>
      </c>
      <c r="B10" s="11" t="s">
        <v>41</v>
      </c>
      <c r="C10" s="11" t="s">
        <v>42</v>
      </c>
      <c r="D10" s="11" t="s">
        <v>43</v>
      </c>
      <c r="E10" s="11" t="s">
        <v>44</v>
      </c>
      <c r="F10" s="11" t="s">
        <v>45</v>
      </c>
      <c r="G10" s="11" t="s">
        <v>18</v>
      </c>
      <c r="H10" s="11" t="s">
        <v>19</v>
      </c>
      <c r="I10" s="11" t="s">
        <v>46</v>
      </c>
    </row>
    <row r="11" spans="1:19" x14ac:dyDescent="0.35">
      <c r="A11" s="8" t="s">
        <v>47</v>
      </c>
      <c r="B11" s="1">
        <v>12</v>
      </c>
      <c r="C11" s="1">
        <v>20</v>
      </c>
      <c r="D11" s="1">
        <v>30</v>
      </c>
      <c r="E11" s="1">
        <v>20</v>
      </c>
      <c r="F11" s="1">
        <v>25</v>
      </c>
      <c r="G11" s="1">
        <v>18</v>
      </c>
      <c r="H11" s="1">
        <v>16</v>
      </c>
      <c r="I11" s="1">
        <v>20</v>
      </c>
    </row>
    <row r="13" spans="1:19" x14ac:dyDescent="0.35"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  <c r="N13" s="2">
        <v>13</v>
      </c>
      <c r="O13" s="2">
        <v>14</v>
      </c>
      <c r="P13" s="2">
        <v>15</v>
      </c>
      <c r="Q13" s="2">
        <v>16</v>
      </c>
      <c r="R13" s="2">
        <v>17</v>
      </c>
      <c r="S13" s="2">
        <v>18</v>
      </c>
    </row>
    <row r="14" spans="1:19" x14ac:dyDescent="0.35">
      <c r="A14" s="8" t="s">
        <v>41</v>
      </c>
      <c r="B14" s="1">
        <f>IF(B$4=1,1,0)</f>
        <v>1</v>
      </c>
      <c r="C14" s="1">
        <f t="shared" ref="C14:S14" si="0">IF(C$4=1,1,0)</f>
        <v>1</v>
      </c>
      <c r="D14" s="1">
        <f t="shared" si="0"/>
        <v>1</v>
      </c>
      <c r="E14" s="1">
        <f t="shared" si="0"/>
        <v>1</v>
      </c>
      <c r="F14" s="1">
        <f t="shared" si="0"/>
        <v>1</v>
      </c>
      <c r="G14" s="1">
        <f t="shared" si="0"/>
        <v>1</v>
      </c>
      <c r="H14" s="1">
        <f t="shared" si="0"/>
        <v>0</v>
      </c>
      <c r="I14" s="1">
        <f t="shared" si="0"/>
        <v>0</v>
      </c>
      <c r="J14" s="1">
        <f t="shared" si="0"/>
        <v>0</v>
      </c>
      <c r="K14" s="1">
        <f t="shared" si="0"/>
        <v>0</v>
      </c>
      <c r="L14" s="1">
        <f t="shared" si="0"/>
        <v>0</v>
      </c>
      <c r="M14" s="1">
        <f t="shared" si="0"/>
        <v>0</v>
      </c>
      <c r="N14" s="1">
        <f t="shared" si="0"/>
        <v>0</v>
      </c>
      <c r="O14" s="1">
        <f t="shared" si="0"/>
        <v>0</v>
      </c>
      <c r="P14" s="1">
        <f t="shared" si="0"/>
        <v>0</v>
      </c>
      <c r="Q14" s="1">
        <f t="shared" si="0"/>
        <v>0</v>
      </c>
      <c r="R14" s="1">
        <f t="shared" si="0"/>
        <v>0</v>
      </c>
      <c r="S14" s="1">
        <f t="shared" si="0"/>
        <v>0</v>
      </c>
    </row>
    <row r="15" spans="1:19" x14ac:dyDescent="0.35">
      <c r="A15" s="8" t="s">
        <v>42</v>
      </c>
      <c r="B15" s="1">
        <f>IF(B$4=2,1,0)</f>
        <v>0</v>
      </c>
      <c r="C15" s="1">
        <f t="shared" ref="C15:S15" si="1">IF(C$4=2,1,0)</f>
        <v>0</v>
      </c>
      <c r="D15" s="1">
        <f t="shared" si="1"/>
        <v>0</v>
      </c>
      <c r="E15" s="1">
        <f t="shared" si="1"/>
        <v>0</v>
      </c>
      <c r="F15" s="1">
        <f t="shared" si="1"/>
        <v>0</v>
      </c>
      <c r="G15" s="1">
        <f t="shared" si="1"/>
        <v>0</v>
      </c>
      <c r="H15" s="1">
        <f t="shared" si="1"/>
        <v>1</v>
      </c>
      <c r="I15" s="1">
        <f t="shared" si="1"/>
        <v>1</v>
      </c>
      <c r="J15" s="1">
        <f t="shared" si="1"/>
        <v>1</v>
      </c>
      <c r="K15" s="1">
        <f t="shared" si="1"/>
        <v>1</v>
      </c>
      <c r="L15" s="1">
        <f t="shared" si="1"/>
        <v>1</v>
      </c>
      <c r="M15" s="1">
        <f t="shared" si="1"/>
        <v>1</v>
      </c>
      <c r="N15" s="1">
        <f t="shared" si="1"/>
        <v>0</v>
      </c>
      <c r="O15" s="1">
        <f t="shared" si="1"/>
        <v>0</v>
      </c>
      <c r="P15" s="1">
        <f t="shared" si="1"/>
        <v>0</v>
      </c>
      <c r="Q15" s="1">
        <f t="shared" si="1"/>
        <v>0</v>
      </c>
      <c r="R15" s="1">
        <f t="shared" si="1"/>
        <v>0</v>
      </c>
      <c r="S15" s="1">
        <f t="shared" si="1"/>
        <v>0</v>
      </c>
    </row>
    <row r="16" spans="1:19" x14ac:dyDescent="0.35">
      <c r="A16" s="8" t="s">
        <v>43</v>
      </c>
      <c r="B16" s="1">
        <f>IF(B$4=3,1,0)</f>
        <v>0</v>
      </c>
      <c r="C16" s="1">
        <f t="shared" ref="C16:R16" si="2">IF(C$4=3,1,0)</f>
        <v>0</v>
      </c>
      <c r="D16" s="1">
        <f t="shared" si="2"/>
        <v>0</v>
      </c>
      <c r="E16" s="1">
        <f t="shared" si="2"/>
        <v>0</v>
      </c>
      <c r="F16" s="1">
        <f t="shared" si="2"/>
        <v>0</v>
      </c>
      <c r="G16" s="1">
        <f t="shared" si="2"/>
        <v>0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  <c r="L16" s="1">
        <f t="shared" si="2"/>
        <v>0</v>
      </c>
      <c r="M16" s="1">
        <f t="shared" si="2"/>
        <v>0</v>
      </c>
      <c r="N16" s="1">
        <f t="shared" si="2"/>
        <v>1</v>
      </c>
      <c r="O16" s="1">
        <f t="shared" si="2"/>
        <v>1</v>
      </c>
      <c r="P16" s="1">
        <f t="shared" si="2"/>
        <v>1</v>
      </c>
      <c r="Q16" s="1">
        <f t="shared" si="2"/>
        <v>1</v>
      </c>
      <c r="R16" s="1">
        <f t="shared" si="2"/>
        <v>1</v>
      </c>
      <c r="S16" s="1">
        <f>IF(S$4=3,1,0)</f>
        <v>1</v>
      </c>
    </row>
    <row r="17" spans="1:19" x14ac:dyDescent="0.35">
      <c r="A17" s="8" t="s">
        <v>44</v>
      </c>
      <c r="B17" s="1">
        <f>IF(B$5=1,1,0)</f>
        <v>1</v>
      </c>
      <c r="C17" s="1">
        <f t="shared" ref="C17:S17" si="3">IF(C$5=1,1,0)</f>
        <v>1</v>
      </c>
      <c r="D17" s="1">
        <f t="shared" si="3"/>
        <v>1</v>
      </c>
      <c r="E17" s="1">
        <f t="shared" si="3"/>
        <v>0</v>
      </c>
      <c r="F17" s="1">
        <f t="shared" si="3"/>
        <v>0</v>
      </c>
      <c r="G17" s="1">
        <f t="shared" si="3"/>
        <v>0</v>
      </c>
      <c r="H17" s="1">
        <f t="shared" si="3"/>
        <v>1</v>
      </c>
      <c r="I17" s="1">
        <f t="shared" si="3"/>
        <v>1</v>
      </c>
      <c r="J17" s="1">
        <f t="shared" si="3"/>
        <v>1</v>
      </c>
      <c r="K17" s="1">
        <f t="shared" si="3"/>
        <v>0</v>
      </c>
      <c r="L17" s="1">
        <f t="shared" si="3"/>
        <v>0</v>
      </c>
      <c r="M17" s="1">
        <f t="shared" si="3"/>
        <v>0</v>
      </c>
      <c r="N17" s="1">
        <f t="shared" si="3"/>
        <v>1</v>
      </c>
      <c r="O17" s="1">
        <f t="shared" si="3"/>
        <v>1</v>
      </c>
      <c r="P17" s="1">
        <f t="shared" si="3"/>
        <v>1</v>
      </c>
      <c r="Q17" s="1">
        <f t="shared" si="3"/>
        <v>0</v>
      </c>
      <c r="R17" s="1">
        <f t="shared" si="3"/>
        <v>0</v>
      </c>
      <c r="S17" s="1">
        <f t="shared" si="3"/>
        <v>0</v>
      </c>
    </row>
    <row r="18" spans="1:19" x14ac:dyDescent="0.35">
      <c r="A18" s="8" t="s">
        <v>45</v>
      </c>
      <c r="B18" s="1">
        <f>IF(B$5=2,1,0)</f>
        <v>0</v>
      </c>
      <c r="C18" s="1">
        <f t="shared" ref="C18:S18" si="4">IF(C$5=2,1,0)</f>
        <v>0</v>
      </c>
      <c r="D18" s="1">
        <f t="shared" si="4"/>
        <v>0</v>
      </c>
      <c r="E18" s="1">
        <f t="shared" si="4"/>
        <v>1</v>
      </c>
      <c r="F18" s="1">
        <f t="shared" si="4"/>
        <v>1</v>
      </c>
      <c r="G18" s="1">
        <f t="shared" si="4"/>
        <v>1</v>
      </c>
      <c r="H18" s="1">
        <f t="shared" si="4"/>
        <v>0</v>
      </c>
      <c r="I18" s="1">
        <f t="shared" si="4"/>
        <v>0</v>
      </c>
      <c r="J18" s="1">
        <f t="shared" si="4"/>
        <v>0</v>
      </c>
      <c r="K18" s="1">
        <f t="shared" si="4"/>
        <v>1</v>
      </c>
      <c r="L18" s="1">
        <f t="shared" si="4"/>
        <v>1</v>
      </c>
      <c r="M18" s="1">
        <f t="shared" si="4"/>
        <v>1</v>
      </c>
      <c r="N18" s="1">
        <f t="shared" si="4"/>
        <v>0</v>
      </c>
      <c r="O18" s="1">
        <f t="shared" si="4"/>
        <v>0</v>
      </c>
      <c r="P18" s="1">
        <f t="shared" si="4"/>
        <v>0</v>
      </c>
      <c r="Q18" s="1">
        <f t="shared" si="4"/>
        <v>1</v>
      </c>
      <c r="R18" s="1">
        <f t="shared" si="4"/>
        <v>1</v>
      </c>
      <c r="S18" s="1">
        <f t="shared" si="4"/>
        <v>1</v>
      </c>
    </row>
    <row r="19" spans="1:19" x14ac:dyDescent="0.35">
      <c r="A19" s="8" t="s">
        <v>18</v>
      </c>
      <c r="B19" s="1">
        <f>IF(B$6=1,1,0)</f>
        <v>1</v>
      </c>
      <c r="C19" s="1">
        <f t="shared" ref="C19:S19" si="5">IF(C$6=1,1,0)</f>
        <v>0</v>
      </c>
      <c r="D19" s="1">
        <f t="shared" si="5"/>
        <v>0</v>
      </c>
      <c r="E19" s="1">
        <f t="shared" si="5"/>
        <v>1</v>
      </c>
      <c r="F19" s="1">
        <f t="shared" si="5"/>
        <v>0</v>
      </c>
      <c r="G19" s="1">
        <f t="shared" si="5"/>
        <v>0</v>
      </c>
      <c r="H19" s="1">
        <f t="shared" si="5"/>
        <v>1</v>
      </c>
      <c r="I19" s="1">
        <f t="shared" si="5"/>
        <v>0</v>
      </c>
      <c r="J19" s="1">
        <f t="shared" si="5"/>
        <v>0</v>
      </c>
      <c r="K19" s="1">
        <f t="shared" si="5"/>
        <v>1</v>
      </c>
      <c r="L19" s="1">
        <f t="shared" si="5"/>
        <v>0</v>
      </c>
      <c r="M19" s="1">
        <f t="shared" si="5"/>
        <v>0</v>
      </c>
      <c r="N19" s="1">
        <f t="shared" si="5"/>
        <v>1</v>
      </c>
      <c r="O19" s="1">
        <f t="shared" si="5"/>
        <v>0</v>
      </c>
      <c r="P19" s="1">
        <f t="shared" si="5"/>
        <v>0</v>
      </c>
      <c r="Q19" s="1">
        <f t="shared" si="5"/>
        <v>1</v>
      </c>
      <c r="R19" s="1">
        <f t="shared" si="5"/>
        <v>0</v>
      </c>
      <c r="S19" s="1">
        <f t="shared" si="5"/>
        <v>0</v>
      </c>
    </row>
    <row r="20" spans="1:19" x14ac:dyDescent="0.35">
      <c r="A20" s="8" t="s">
        <v>19</v>
      </c>
      <c r="B20" s="1">
        <f>IF(B$6=2,1,0)</f>
        <v>0</v>
      </c>
      <c r="C20" s="1">
        <f t="shared" ref="C20:S20" si="6">IF(C$6=2,1,0)</f>
        <v>1</v>
      </c>
      <c r="D20" s="1">
        <f t="shared" si="6"/>
        <v>0</v>
      </c>
      <c r="E20" s="1">
        <f t="shared" si="6"/>
        <v>0</v>
      </c>
      <c r="F20" s="1">
        <f t="shared" si="6"/>
        <v>1</v>
      </c>
      <c r="G20" s="1">
        <f t="shared" si="6"/>
        <v>0</v>
      </c>
      <c r="H20" s="1">
        <f t="shared" si="6"/>
        <v>0</v>
      </c>
      <c r="I20" s="1">
        <f t="shared" si="6"/>
        <v>1</v>
      </c>
      <c r="J20" s="1">
        <f t="shared" si="6"/>
        <v>0</v>
      </c>
      <c r="K20" s="1">
        <f t="shared" si="6"/>
        <v>0</v>
      </c>
      <c r="L20" s="1">
        <f t="shared" si="6"/>
        <v>1</v>
      </c>
      <c r="M20" s="1">
        <f t="shared" si="6"/>
        <v>0</v>
      </c>
      <c r="N20" s="1">
        <f t="shared" si="6"/>
        <v>0</v>
      </c>
      <c r="O20" s="1">
        <f t="shared" si="6"/>
        <v>1</v>
      </c>
      <c r="P20" s="1">
        <f t="shared" si="6"/>
        <v>0</v>
      </c>
      <c r="Q20" s="1">
        <f t="shared" si="6"/>
        <v>0</v>
      </c>
      <c r="R20" s="1">
        <f t="shared" si="6"/>
        <v>1</v>
      </c>
      <c r="S20" s="1">
        <f t="shared" si="6"/>
        <v>0</v>
      </c>
    </row>
    <row r="21" spans="1:19" x14ac:dyDescent="0.35">
      <c r="A21" s="8" t="s">
        <v>46</v>
      </c>
      <c r="B21" s="1">
        <f>IF(B$6=3,1,0)</f>
        <v>0</v>
      </c>
      <c r="C21" s="1">
        <f t="shared" ref="C21:S21" si="7">IF(C$6=3,1,0)</f>
        <v>0</v>
      </c>
      <c r="D21" s="1">
        <f t="shared" si="7"/>
        <v>1</v>
      </c>
      <c r="E21" s="1">
        <f t="shared" si="7"/>
        <v>0</v>
      </c>
      <c r="F21" s="1">
        <f t="shared" si="7"/>
        <v>0</v>
      </c>
      <c r="G21" s="1">
        <f t="shared" si="7"/>
        <v>1</v>
      </c>
      <c r="H21" s="1">
        <f t="shared" si="7"/>
        <v>0</v>
      </c>
      <c r="I21" s="1">
        <f t="shared" si="7"/>
        <v>0</v>
      </c>
      <c r="J21" s="1">
        <f t="shared" si="7"/>
        <v>1</v>
      </c>
      <c r="K21" s="1">
        <f t="shared" si="7"/>
        <v>0</v>
      </c>
      <c r="L21" s="1">
        <f t="shared" si="7"/>
        <v>0</v>
      </c>
      <c r="M21" s="1">
        <f t="shared" si="7"/>
        <v>1</v>
      </c>
      <c r="N21" s="1">
        <f t="shared" si="7"/>
        <v>0</v>
      </c>
      <c r="O21" s="1">
        <f t="shared" si="7"/>
        <v>0</v>
      </c>
      <c r="P21" s="1">
        <f t="shared" si="7"/>
        <v>1</v>
      </c>
      <c r="Q21" s="1">
        <f t="shared" si="7"/>
        <v>0</v>
      </c>
      <c r="R21" s="1">
        <f t="shared" si="7"/>
        <v>0</v>
      </c>
      <c r="S21" s="1">
        <f t="shared" si="7"/>
        <v>1</v>
      </c>
    </row>
    <row r="24" spans="1:19" x14ac:dyDescent="0.35">
      <c r="A24" s="2" t="s">
        <v>7</v>
      </c>
    </row>
    <row r="25" spans="1:19" x14ac:dyDescent="0.35">
      <c r="A25" s="8" t="s">
        <v>48</v>
      </c>
      <c r="B25" s="1">
        <v>0</v>
      </c>
      <c r="C25" s="1">
        <v>0</v>
      </c>
      <c r="D25" s="1">
        <v>0</v>
      </c>
      <c r="E25" s="1">
        <v>5</v>
      </c>
      <c r="F25" s="1">
        <v>1</v>
      </c>
      <c r="G25" s="1">
        <v>6</v>
      </c>
      <c r="H25" s="1">
        <v>0</v>
      </c>
      <c r="I25" s="1">
        <v>4</v>
      </c>
      <c r="J25" s="1">
        <v>8</v>
      </c>
      <c r="K25" s="1">
        <v>1</v>
      </c>
      <c r="L25" s="1">
        <v>2</v>
      </c>
      <c r="M25" s="1">
        <v>0</v>
      </c>
      <c r="N25" s="1">
        <v>5</v>
      </c>
      <c r="O25" s="1">
        <v>3</v>
      </c>
      <c r="P25" s="1">
        <v>0</v>
      </c>
      <c r="Q25" s="1">
        <v>0</v>
      </c>
      <c r="R25" s="1">
        <v>1</v>
      </c>
      <c r="S25" s="1">
        <v>5</v>
      </c>
    </row>
    <row r="27" spans="1:19" x14ac:dyDescent="0.35">
      <c r="A27" s="6" t="s">
        <v>93</v>
      </c>
      <c r="B27" s="6" t="s">
        <v>49</v>
      </c>
      <c r="C27" s="7">
        <f>SUM(B25:S25)</f>
        <v>41</v>
      </c>
    </row>
    <row r="29" spans="1:19" x14ac:dyDescent="0.35">
      <c r="A29" s="2" t="s">
        <v>9</v>
      </c>
      <c r="B29" t="s">
        <v>41</v>
      </c>
      <c r="C29" t="s">
        <v>42</v>
      </c>
      <c r="D29" t="s">
        <v>43</v>
      </c>
      <c r="E29" t="s">
        <v>44</v>
      </c>
      <c r="F29" t="s">
        <v>45</v>
      </c>
      <c r="G29" t="s">
        <v>18</v>
      </c>
      <c r="H29" t="s">
        <v>19</v>
      </c>
      <c r="I29" t="s">
        <v>46</v>
      </c>
    </row>
    <row r="30" spans="1:19" x14ac:dyDescent="0.35">
      <c r="A30" s="2" t="s">
        <v>50</v>
      </c>
      <c r="B30">
        <f>SUMPRODUCT(B25:S25,B14:S14)</f>
        <v>12</v>
      </c>
      <c r="C30">
        <f>SUMPRODUCT(B25:S25,B15:S15)</f>
        <v>15</v>
      </c>
      <c r="D30">
        <f>SUMPRODUCT(B25:S25,B16:S16)</f>
        <v>14</v>
      </c>
      <c r="E30">
        <f>SUMPRODUCT(B25:S25,B17:S17)</f>
        <v>20</v>
      </c>
      <c r="F30">
        <f>SUMPRODUCT(B25:S25,B18:S18)</f>
        <v>21</v>
      </c>
      <c r="G30">
        <f>SUMPRODUCT(B25:S25,B19:S19)</f>
        <v>11</v>
      </c>
      <c r="H30">
        <f>SUMPRODUCT(B25:S25,B20:S20)</f>
        <v>11</v>
      </c>
      <c r="I30">
        <f>SUMPRODUCT(B25:S25,B21:S21)</f>
        <v>19</v>
      </c>
    </row>
    <row r="31" spans="1:19" x14ac:dyDescent="0.35">
      <c r="B31" t="s">
        <v>10</v>
      </c>
      <c r="C31" t="s">
        <v>10</v>
      </c>
      <c r="D31" t="s">
        <v>10</v>
      </c>
      <c r="E31" t="s">
        <v>10</v>
      </c>
      <c r="F31" t="s">
        <v>10</v>
      </c>
      <c r="G31" t="s">
        <v>10</v>
      </c>
      <c r="H31" t="s">
        <v>10</v>
      </c>
      <c r="I31" t="s">
        <v>10</v>
      </c>
    </row>
    <row r="32" spans="1:19" x14ac:dyDescent="0.35">
      <c r="A32" s="2" t="s">
        <v>51</v>
      </c>
      <c r="B32">
        <f t="shared" ref="B32:I32" si="8">B11</f>
        <v>12</v>
      </c>
      <c r="C32">
        <f t="shared" si="8"/>
        <v>20</v>
      </c>
      <c r="D32">
        <f t="shared" si="8"/>
        <v>30</v>
      </c>
      <c r="E32">
        <f t="shared" si="8"/>
        <v>20</v>
      </c>
      <c r="F32">
        <f t="shared" si="8"/>
        <v>25</v>
      </c>
      <c r="G32">
        <f t="shared" si="8"/>
        <v>18</v>
      </c>
      <c r="H32">
        <f t="shared" si="8"/>
        <v>16</v>
      </c>
      <c r="I32">
        <f t="shared" si="8"/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6"/>
  <sheetViews>
    <sheetView topLeftCell="A12" workbookViewId="0">
      <selection activeCell="K6" sqref="K6"/>
    </sheetView>
  </sheetViews>
  <sheetFormatPr defaultRowHeight="14.5" x14ac:dyDescent="0.35"/>
  <cols>
    <col min="1" max="1" width="16.26953125" bestFit="1" customWidth="1"/>
  </cols>
  <sheetData>
    <row r="2" spans="1:19" x14ac:dyDescent="0.35">
      <c r="A2" s="2" t="s">
        <v>8</v>
      </c>
    </row>
    <row r="3" spans="1:19" x14ac:dyDescent="0.35">
      <c r="A3" s="8" t="s">
        <v>35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</row>
    <row r="4" spans="1:19" x14ac:dyDescent="0.35">
      <c r="A4" s="8" t="s">
        <v>52</v>
      </c>
      <c r="B4" s="1">
        <v>45</v>
      </c>
      <c r="C4" s="1">
        <v>55</v>
      </c>
      <c r="D4" s="1">
        <v>70</v>
      </c>
      <c r="E4" s="1">
        <v>65</v>
      </c>
      <c r="F4" s="1">
        <v>75</v>
      </c>
      <c r="G4" s="1">
        <v>90</v>
      </c>
      <c r="H4" s="1">
        <v>47</v>
      </c>
      <c r="I4" s="1">
        <v>57</v>
      </c>
      <c r="J4" s="1">
        <v>72</v>
      </c>
      <c r="K4" s="1">
        <v>67</v>
      </c>
      <c r="L4" s="1">
        <v>77</v>
      </c>
      <c r="M4" s="1">
        <v>92</v>
      </c>
      <c r="N4" s="1">
        <v>50</v>
      </c>
      <c r="O4" s="1">
        <v>60</v>
      </c>
      <c r="P4" s="1">
        <v>75</v>
      </c>
      <c r="Q4" s="1">
        <v>70</v>
      </c>
      <c r="R4" s="1">
        <v>80</v>
      </c>
      <c r="S4" s="1">
        <v>95</v>
      </c>
    </row>
    <row r="6" spans="1:19" x14ac:dyDescent="0.35">
      <c r="A6" s="8" t="s">
        <v>35</v>
      </c>
      <c r="B6" s="8">
        <v>1</v>
      </c>
      <c r="C6" s="8">
        <v>2</v>
      </c>
      <c r="D6" s="8">
        <v>3</v>
      </c>
      <c r="E6" s="8">
        <v>4</v>
      </c>
      <c r="F6" s="8">
        <v>5</v>
      </c>
      <c r="G6" s="8">
        <v>6</v>
      </c>
      <c r="H6" s="8">
        <v>7</v>
      </c>
      <c r="I6" s="8">
        <v>8</v>
      </c>
      <c r="J6" s="8">
        <v>9</v>
      </c>
      <c r="K6" s="8">
        <v>10</v>
      </c>
      <c r="L6" s="8">
        <v>11</v>
      </c>
      <c r="M6" s="8">
        <v>12</v>
      </c>
      <c r="N6" s="8">
        <v>13</v>
      </c>
      <c r="O6" s="8">
        <v>14</v>
      </c>
      <c r="P6" s="8">
        <v>15</v>
      </c>
      <c r="Q6" s="8">
        <v>16</v>
      </c>
      <c r="R6" s="8">
        <v>17</v>
      </c>
      <c r="S6" s="8">
        <v>18</v>
      </c>
    </row>
    <row r="7" spans="1:19" x14ac:dyDescent="0.35">
      <c r="A7" s="8" t="s">
        <v>36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3</v>
      </c>
      <c r="O7" s="1">
        <v>3</v>
      </c>
      <c r="P7" s="1">
        <v>3</v>
      </c>
      <c r="Q7" s="1">
        <v>3</v>
      </c>
      <c r="R7" s="1">
        <v>3</v>
      </c>
      <c r="S7" s="1">
        <v>3</v>
      </c>
    </row>
    <row r="8" spans="1:19" x14ac:dyDescent="0.35">
      <c r="A8" s="8" t="s">
        <v>37</v>
      </c>
      <c r="B8" s="1">
        <v>1</v>
      </c>
      <c r="C8" s="1">
        <v>1</v>
      </c>
      <c r="D8" s="1">
        <v>1</v>
      </c>
      <c r="E8" s="1">
        <v>2</v>
      </c>
      <c r="F8" s="1">
        <v>2</v>
      </c>
      <c r="G8" s="1">
        <v>2</v>
      </c>
      <c r="H8" s="1">
        <v>1</v>
      </c>
      <c r="I8" s="1">
        <v>1</v>
      </c>
      <c r="J8" s="1">
        <v>1</v>
      </c>
      <c r="K8" s="1">
        <v>2</v>
      </c>
      <c r="L8" s="1">
        <v>2</v>
      </c>
      <c r="M8" s="1">
        <v>2</v>
      </c>
      <c r="N8" s="1">
        <v>1</v>
      </c>
      <c r="O8" s="1">
        <v>1</v>
      </c>
      <c r="P8" s="1">
        <v>1</v>
      </c>
      <c r="Q8" s="1">
        <v>2</v>
      </c>
      <c r="R8" s="1">
        <v>2</v>
      </c>
      <c r="S8" s="1">
        <v>2</v>
      </c>
    </row>
    <row r="9" spans="1:19" x14ac:dyDescent="0.35">
      <c r="A9" s="8" t="s">
        <v>38</v>
      </c>
      <c r="B9" s="1">
        <v>1</v>
      </c>
      <c r="C9" s="1">
        <v>2</v>
      </c>
      <c r="D9" s="1">
        <v>3</v>
      </c>
      <c r="E9" s="1">
        <v>1</v>
      </c>
      <c r="F9" s="1">
        <v>2</v>
      </c>
      <c r="G9" s="1">
        <v>3</v>
      </c>
      <c r="H9" s="1">
        <v>1</v>
      </c>
      <c r="I9" s="1">
        <v>2</v>
      </c>
      <c r="J9" s="1">
        <v>3</v>
      </c>
      <c r="K9" s="1">
        <v>1</v>
      </c>
      <c r="L9" s="1">
        <v>2</v>
      </c>
      <c r="M9" s="1">
        <v>3</v>
      </c>
      <c r="N9" s="1">
        <v>1</v>
      </c>
      <c r="O9" s="1">
        <v>2</v>
      </c>
      <c r="P9" s="1">
        <v>3</v>
      </c>
      <c r="Q9" s="1">
        <v>1</v>
      </c>
      <c r="R9" s="1">
        <v>2</v>
      </c>
      <c r="S9" s="1">
        <v>3</v>
      </c>
    </row>
    <row r="10" spans="1:19" x14ac:dyDescent="0.35">
      <c r="A10" s="8" t="s">
        <v>39</v>
      </c>
      <c r="B10" s="1">
        <v>4</v>
      </c>
      <c r="C10" s="1">
        <v>5</v>
      </c>
      <c r="D10" s="1">
        <v>0</v>
      </c>
      <c r="E10" s="1">
        <v>5</v>
      </c>
      <c r="F10" s="1">
        <v>1</v>
      </c>
      <c r="G10" s="1">
        <v>7</v>
      </c>
      <c r="H10" s="1">
        <v>0</v>
      </c>
      <c r="I10" s="1">
        <v>4</v>
      </c>
      <c r="J10" s="1">
        <v>8</v>
      </c>
      <c r="K10" s="1">
        <v>1</v>
      </c>
      <c r="L10" s="1">
        <v>2</v>
      </c>
      <c r="M10" s="1">
        <v>0</v>
      </c>
      <c r="N10" s="1">
        <v>5</v>
      </c>
      <c r="O10" s="1">
        <v>6</v>
      </c>
      <c r="P10" s="1">
        <v>4</v>
      </c>
      <c r="Q10" s="1">
        <v>0</v>
      </c>
      <c r="R10" s="1">
        <v>1</v>
      </c>
      <c r="S10" s="1">
        <v>5</v>
      </c>
    </row>
    <row r="13" spans="1:19" x14ac:dyDescent="0.35">
      <c r="A13" s="12" t="s">
        <v>40</v>
      </c>
      <c r="B13" s="11" t="s">
        <v>41</v>
      </c>
      <c r="C13" s="11" t="s">
        <v>42</v>
      </c>
      <c r="D13" s="11" t="s">
        <v>43</v>
      </c>
      <c r="E13" s="11" t="s">
        <v>44</v>
      </c>
      <c r="F13" s="11" t="s">
        <v>45</v>
      </c>
      <c r="G13" s="11" t="s">
        <v>18</v>
      </c>
      <c r="H13" s="11" t="s">
        <v>19</v>
      </c>
      <c r="I13" s="11" t="s">
        <v>46</v>
      </c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x14ac:dyDescent="0.35">
      <c r="A14" s="8" t="s">
        <v>47</v>
      </c>
      <c r="B14" s="1">
        <v>12</v>
      </c>
      <c r="C14" s="1">
        <v>20</v>
      </c>
      <c r="D14" s="1">
        <v>30</v>
      </c>
      <c r="E14" s="1">
        <v>20</v>
      </c>
      <c r="F14" s="1">
        <v>25</v>
      </c>
      <c r="G14" s="1">
        <v>18</v>
      </c>
      <c r="H14" s="1">
        <v>16</v>
      </c>
      <c r="I14" s="1">
        <v>20</v>
      </c>
    </row>
    <row r="17" spans="1:19" x14ac:dyDescent="0.35">
      <c r="A17" s="2"/>
      <c r="B17" s="2">
        <v>1</v>
      </c>
      <c r="C17" s="2">
        <v>2</v>
      </c>
      <c r="D17" s="2">
        <v>3</v>
      </c>
      <c r="E17" s="2">
        <v>4</v>
      </c>
      <c r="F17" s="2">
        <v>5</v>
      </c>
      <c r="G17" s="2">
        <v>6</v>
      </c>
      <c r="H17" s="2">
        <v>7</v>
      </c>
      <c r="I17" s="2">
        <v>8</v>
      </c>
      <c r="J17" s="2">
        <v>9</v>
      </c>
      <c r="K17" s="2">
        <v>10</v>
      </c>
      <c r="L17" s="2">
        <v>11</v>
      </c>
      <c r="M17" s="2">
        <v>12</v>
      </c>
      <c r="N17" s="2">
        <v>13</v>
      </c>
      <c r="O17" s="2">
        <v>14</v>
      </c>
      <c r="P17" s="2">
        <v>15</v>
      </c>
      <c r="Q17" s="2">
        <v>16</v>
      </c>
      <c r="R17" s="2">
        <v>17</v>
      </c>
      <c r="S17" s="2">
        <v>18</v>
      </c>
    </row>
    <row r="18" spans="1:19" x14ac:dyDescent="0.35">
      <c r="A18" s="8" t="s">
        <v>41</v>
      </c>
      <c r="B18" s="1">
        <f>IF(B$7=1,1,0)</f>
        <v>1</v>
      </c>
      <c r="C18" s="1">
        <f t="shared" ref="C18:S18" si="0">IF(C$7=1,1,0)</f>
        <v>1</v>
      </c>
      <c r="D18" s="1">
        <f t="shared" si="0"/>
        <v>1</v>
      </c>
      <c r="E18" s="1">
        <f t="shared" si="0"/>
        <v>1</v>
      </c>
      <c r="F18" s="1">
        <f t="shared" si="0"/>
        <v>1</v>
      </c>
      <c r="G18" s="1">
        <f t="shared" si="0"/>
        <v>1</v>
      </c>
      <c r="H18" s="1">
        <f t="shared" si="0"/>
        <v>0</v>
      </c>
      <c r="I18" s="1">
        <f t="shared" si="0"/>
        <v>0</v>
      </c>
      <c r="J18" s="1">
        <f t="shared" si="0"/>
        <v>0</v>
      </c>
      <c r="K18" s="1">
        <f t="shared" si="0"/>
        <v>0</v>
      </c>
      <c r="L18" s="1">
        <f t="shared" si="0"/>
        <v>0</v>
      </c>
      <c r="M18" s="1">
        <f t="shared" si="0"/>
        <v>0</v>
      </c>
      <c r="N18" s="1">
        <f t="shared" si="0"/>
        <v>0</v>
      </c>
      <c r="O18" s="1">
        <f t="shared" si="0"/>
        <v>0</v>
      </c>
      <c r="P18" s="1">
        <f t="shared" si="0"/>
        <v>0</v>
      </c>
      <c r="Q18" s="1">
        <f t="shared" si="0"/>
        <v>0</v>
      </c>
      <c r="R18" s="1">
        <f t="shared" si="0"/>
        <v>0</v>
      </c>
      <c r="S18" s="1">
        <f t="shared" si="0"/>
        <v>0</v>
      </c>
    </row>
    <row r="19" spans="1:19" x14ac:dyDescent="0.35">
      <c r="A19" s="8" t="s">
        <v>42</v>
      </c>
      <c r="B19" s="1">
        <f>IF(B$7=2,1,0)</f>
        <v>0</v>
      </c>
      <c r="C19" s="1">
        <f t="shared" ref="C19:S19" si="1">IF(C$7=2,1,0)</f>
        <v>0</v>
      </c>
      <c r="D19" s="1">
        <f t="shared" si="1"/>
        <v>0</v>
      </c>
      <c r="E19" s="1">
        <f t="shared" si="1"/>
        <v>0</v>
      </c>
      <c r="F19" s="1">
        <f t="shared" si="1"/>
        <v>0</v>
      </c>
      <c r="G19" s="1">
        <f t="shared" si="1"/>
        <v>0</v>
      </c>
      <c r="H19" s="1">
        <f t="shared" si="1"/>
        <v>1</v>
      </c>
      <c r="I19" s="1">
        <f t="shared" si="1"/>
        <v>1</v>
      </c>
      <c r="J19" s="1">
        <f t="shared" si="1"/>
        <v>1</v>
      </c>
      <c r="K19" s="1">
        <f t="shared" si="1"/>
        <v>1</v>
      </c>
      <c r="L19" s="1">
        <f t="shared" si="1"/>
        <v>1</v>
      </c>
      <c r="M19" s="1">
        <f t="shared" si="1"/>
        <v>1</v>
      </c>
      <c r="N19" s="1">
        <f t="shared" si="1"/>
        <v>0</v>
      </c>
      <c r="O19" s="1">
        <f t="shared" si="1"/>
        <v>0</v>
      </c>
      <c r="P19" s="1">
        <f t="shared" si="1"/>
        <v>0</v>
      </c>
      <c r="Q19" s="1">
        <f t="shared" si="1"/>
        <v>0</v>
      </c>
      <c r="R19" s="1">
        <f t="shared" si="1"/>
        <v>0</v>
      </c>
      <c r="S19" s="1">
        <f t="shared" si="1"/>
        <v>0</v>
      </c>
    </row>
    <row r="20" spans="1:19" x14ac:dyDescent="0.35">
      <c r="A20" s="8" t="s">
        <v>43</v>
      </c>
      <c r="B20" s="1">
        <f>IF(B$7=3,1,0)</f>
        <v>0</v>
      </c>
      <c r="C20" s="1">
        <f t="shared" ref="C20:S20" si="2">IF(C$7=3,1,0)</f>
        <v>0</v>
      </c>
      <c r="D20" s="1">
        <f t="shared" si="2"/>
        <v>0</v>
      </c>
      <c r="E20" s="1">
        <f t="shared" si="2"/>
        <v>0</v>
      </c>
      <c r="F20" s="1">
        <f t="shared" si="2"/>
        <v>0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  <c r="L20" s="1">
        <f t="shared" si="2"/>
        <v>0</v>
      </c>
      <c r="M20" s="1">
        <f t="shared" si="2"/>
        <v>0</v>
      </c>
      <c r="N20" s="1">
        <f t="shared" si="2"/>
        <v>1</v>
      </c>
      <c r="O20" s="1">
        <f t="shared" si="2"/>
        <v>1</v>
      </c>
      <c r="P20" s="1">
        <f t="shared" si="2"/>
        <v>1</v>
      </c>
      <c r="Q20" s="1">
        <f t="shared" si="2"/>
        <v>1</v>
      </c>
      <c r="R20" s="1">
        <f t="shared" si="2"/>
        <v>1</v>
      </c>
      <c r="S20" s="1">
        <f t="shared" si="2"/>
        <v>1</v>
      </c>
    </row>
    <row r="21" spans="1:19" x14ac:dyDescent="0.35">
      <c r="A21" s="8" t="s">
        <v>44</v>
      </c>
      <c r="B21" s="1">
        <f>IF(B$8=1,1,0)</f>
        <v>1</v>
      </c>
      <c r="C21" s="1">
        <f t="shared" ref="C21:S21" si="3">IF(C$8=1,1,0)</f>
        <v>1</v>
      </c>
      <c r="D21" s="1">
        <f t="shared" si="3"/>
        <v>1</v>
      </c>
      <c r="E21" s="1">
        <f t="shared" si="3"/>
        <v>0</v>
      </c>
      <c r="F21" s="1">
        <f t="shared" si="3"/>
        <v>0</v>
      </c>
      <c r="G21" s="1">
        <f t="shared" si="3"/>
        <v>0</v>
      </c>
      <c r="H21" s="1">
        <f t="shared" si="3"/>
        <v>1</v>
      </c>
      <c r="I21" s="1">
        <f t="shared" si="3"/>
        <v>1</v>
      </c>
      <c r="J21" s="1">
        <f t="shared" si="3"/>
        <v>1</v>
      </c>
      <c r="K21" s="1">
        <f t="shared" si="3"/>
        <v>0</v>
      </c>
      <c r="L21" s="1">
        <f t="shared" si="3"/>
        <v>0</v>
      </c>
      <c r="M21" s="1">
        <f t="shared" si="3"/>
        <v>0</v>
      </c>
      <c r="N21" s="1">
        <f t="shared" si="3"/>
        <v>1</v>
      </c>
      <c r="O21" s="1">
        <f t="shared" si="3"/>
        <v>1</v>
      </c>
      <c r="P21" s="1">
        <f t="shared" si="3"/>
        <v>1</v>
      </c>
      <c r="Q21" s="1">
        <f t="shared" si="3"/>
        <v>0</v>
      </c>
      <c r="R21" s="1">
        <f t="shared" si="3"/>
        <v>0</v>
      </c>
      <c r="S21" s="1">
        <f t="shared" si="3"/>
        <v>0</v>
      </c>
    </row>
    <row r="22" spans="1:19" x14ac:dyDescent="0.35">
      <c r="A22" s="8" t="s">
        <v>45</v>
      </c>
      <c r="B22" s="1">
        <f>IF(B$8=2,1,0)</f>
        <v>0</v>
      </c>
      <c r="C22" s="1">
        <f t="shared" ref="C22:S22" si="4">IF(C$8=2,1,0)</f>
        <v>0</v>
      </c>
      <c r="D22" s="1">
        <f t="shared" si="4"/>
        <v>0</v>
      </c>
      <c r="E22" s="1">
        <f t="shared" si="4"/>
        <v>1</v>
      </c>
      <c r="F22" s="1">
        <f t="shared" si="4"/>
        <v>1</v>
      </c>
      <c r="G22" s="1">
        <f t="shared" si="4"/>
        <v>1</v>
      </c>
      <c r="H22" s="1">
        <f t="shared" si="4"/>
        <v>0</v>
      </c>
      <c r="I22" s="1">
        <f t="shared" si="4"/>
        <v>0</v>
      </c>
      <c r="J22" s="1">
        <f t="shared" si="4"/>
        <v>0</v>
      </c>
      <c r="K22" s="1">
        <f t="shared" si="4"/>
        <v>1</v>
      </c>
      <c r="L22" s="1">
        <f t="shared" si="4"/>
        <v>1</v>
      </c>
      <c r="M22" s="1">
        <f t="shared" si="4"/>
        <v>1</v>
      </c>
      <c r="N22" s="1">
        <f t="shared" si="4"/>
        <v>0</v>
      </c>
      <c r="O22" s="1">
        <f t="shared" si="4"/>
        <v>0</v>
      </c>
      <c r="P22" s="1">
        <f t="shared" si="4"/>
        <v>0</v>
      </c>
      <c r="Q22" s="1">
        <f t="shared" si="4"/>
        <v>1</v>
      </c>
      <c r="R22" s="1">
        <f t="shared" si="4"/>
        <v>1</v>
      </c>
      <c r="S22" s="1">
        <f t="shared" si="4"/>
        <v>1</v>
      </c>
    </row>
    <row r="23" spans="1:19" x14ac:dyDescent="0.35">
      <c r="A23" s="8" t="s">
        <v>18</v>
      </c>
      <c r="B23" s="1">
        <f>IF(B$9=1,1,0)</f>
        <v>1</v>
      </c>
      <c r="C23" s="1">
        <f t="shared" ref="C23:S23" si="5">IF(C$9=1,1,0)</f>
        <v>0</v>
      </c>
      <c r="D23" s="1">
        <f t="shared" si="5"/>
        <v>0</v>
      </c>
      <c r="E23" s="1">
        <f t="shared" si="5"/>
        <v>1</v>
      </c>
      <c r="F23" s="1">
        <f t="shared" si="5"/>
        <v>0</v>
      </c>
      <c r="G23" s="1">
        <f t="shared" si="5"/>
        <v>0</v>
      </c>
      <c r="H23" s="1">
        <f t="shared" si="5"/>
        <v>1</v>
      </c>
      <c r="I23" s="1">
        <f t="shared" si="5"/>
        <v>0</v>
      </c>
      <c r="J23" s="1">
        <f t="shared" si="5"/>
        <v>0</v>
      </c>
      <c r="K23" s="1">
        <f t="shared" si="5"/>
        <v>1</v>
      </c>
      <c r="L23" s="1">
        <f t="shared" si="5"/>
        <v>0</v>
      </c>
      <c r="M23" s="1">
        <f t="shared" si="5"/>
        <v>0</v>
      </c>
      <c r="N23" s="1">
        <f t="shared" si="5"/>
        <v>1</v>
      </c>
      <c r="O23" s="1">
        <f t="shared" si="5"/>
        <v>0</v>
      </c>
      <c r="P23" s="1">
        <f t="shared" si="5"/>
        <v>0</v>
      </c>
      <c r="Q23" s="1">
        <f t="shared" si="5"/>
        <v>1</v>
      </c>
      <c r="R23" s="1">
        <f t="shared" si="5"/>
        <v>0</v>
      </c>
      <c r="S23" s="1">
        <f t="shared" si="5"/>
        <v>0</v>
      </c>
    </row>
    <row r="24" spans="1:19" x14ac:dyDescent="0.35">
      <c r="A24" s="8" t="s">
        <v>19</v>
      </c>
      <c r="B24" s="1">
        <f>IF(B$9=2,1,0)</f>
        <v>0</v>
      </c>
      <c r="C24" s="1">
        <f t="shared" ref="C24:S24" si="6">IF(C$9=2,1,0)</f>
        <v>1</v>
      </c>
      <c r="D24" s="1">
        <f t="shared" si="6"/>
        <v>0</v>
      </c>
      <c r="E24" s="1">
        <f t="shared" si="6"/>
        <v>0</v>
      </c>
      <c r="F24" s="1">
        <f t="shared" si="6"/>
        <v>1</v>
      </c>
      <c r="G24" s="1">
        <f t="shared" si="6"/>
        <v>0</v>
      </c>
      <c r="H24" s="1">
        <f t="shared" si="6"/>
        <v>0</v>
      </c>
      <c r="I24" s="1">
        <f t="shared" si="6"/>
        <v>1</v>
      </c>
      <c r="J24" s="1">
        <f t="shared" si="6"/>
        <v>0</v>
      </c>
      <c r="K24" s="1">
        <f t="shared" si="6"/>
        <v>0</v>
      </c>
      <c r="L24" s="1">
        <f t="shared" si="6"/>
        <v>1</v>
      </c>
      <c r="M24" s="1">
        <f t="shared" si="6"/>
        <v>0</v>
      </c>
      <c r="N24" s="1">
        <f t="shared" si="6"/>
        <v>0</v>
      </c>
      <c r="O24" s="1">
        <f t="shared" si="6"/>
        <v>1</v>
      </c>
      <c r="P24" s="1">
        <f t="shared" si="6"/>
        <v>0</v>
      </c>
      <c r="Q24" s="1">
        <f t="shared" si="6"/>
        <v>0</v>
      </c>
      <c r="R24" s="1">
        <f t="shared" si="6"/>
        <v>1</v>
      </c>
      <c r="S24" s="1">
        <f t="shared" si="6"/>
        <v>0</v>
      </c>
    </row>
    <row r="25" spans="1:19" x14ac:dyDescent="0.35">
      <c r="A25" s="8" t="s">
        <v>46</v>
      </c>
      <c r="B25" s="1">
        <f>IF(B$9=3,1,0)</f>
        <v>0</v>
      </c>
      <c r="C25" s="1">
        <f t="shared" ref="C25:S25" si="7">IF(C$9=3,1,0)</f>
        <v>0</v>
      </c>
      <c r="D25" s="1">
        <f t="shared" si="7"/>
        <v>1</v>
      </c>
      <c r="E25" s="1">
        <f t="shared" si="7"/>
        <v>0</v>
      </c>
      <c r="F25" s="1">
        <f t="shared" si="7"/>
        <v>0</v>
      </c>
      <c r="G25" s="1">
        <f t="shared" si="7"/>
        <v>1</v>
      </c>
      <c r="H25" s="1">
        <f t="shared" si="7"/>
        <v>0</v>
      </c>
      <c r="I25" s="1">
        <f t="shared" si="7"/>
        <v>0</v>
      </c>
      <c r="J25" s="1">
        <f t="shared" si="7"/>
        <v>1</v>
      </c>
      <c r="K25" s="1">
        <f t="shared" si="7"/>
        <v>0</v>
      </c>
      <c r="L25" s="1">
        <f t="shared" si="7"/>
        <v>0</v>
      </c>
      <c r="M25" s="1">
        <f t="shared" si="7"/>
        <v>1</v>
      </c>
      <c r="N25" s="1">
        <f t="shared" si="7"/>
        <v>0</v>
      </c>
      <c r="O25" s="1">
        <f t="shared" si="7"/>
        <v>0</v>
      </c>
      <c r="P25" s="1">
        <f t="shared" si="7"/>
        <v>1</v>
      </c>
      <c r="Q25" s="1">
        <f t="shared" si="7"/>
        <v>0</v>
      </c>
      <c r="R25" s="1">
        <f t="shared" si="7"/>
        <v>0</v>
      </c>
      <c r="S25" s="1">
        <f t="shared" si="7"/>
        <v>1</v>
      </c>
    </row>
    <row r="27" spans="1:19" x14ac:dyDescent="0.35">
      <c r="A27" s="2" t="s">
        <v>7</v>
      </c>
    </row>
    <row r="28" spans="1:19" x14ac:dyDescent="0.35">
      <c r="A28" s="8" t="s">
        <v>53</v>
      </c>
      <c r="B28" s="1">
        <v>0</v>
      </c>
      <c r="C28" s="1">
        <v>0</v>
      </c>
      <c r="D28" s="1">
        <v>0</v>
      </c>
      <c r="E28" s="1">
        <v>4</v>
      </c>
      <c r="F28" s="1">
        <v>1</v>
      </c>
      <c r="G28" s="1">
        <v>7</v>
      </c>
      <c r="H28" s="1">
        <v>0</v>
      </c>
      <c r="I28" s="1">
        <v>4</v>
      </c>
      <c r="J28" s="1">
        <v>4</v>
      </c>
      <c r="K28" s="1">
        <v>1</v>
      </c>
      <c r="L28" s="1">
        <v>2</v>
      </c>
      <c r="M28" s="1">
        <v>0</v>
      </c>
      <c r="N28" s="1">
        <v>2</v>
      </c>
      <c r="O28" s="1">
        <v>6</v>
      </c>
      <c r="P28" s="1">
        <v>4</v>
      </c>
      <c r="Q28" s="1">
        <v>0</v>
      </c>
      <c r="R28" s="1">
        <v>1</v>
      </c>
      <c r="S28" s="1">
        <v>5</v>
      </c>
    </row>
    <row r="30" spans="1:19" x14ac:dyDescent="0.35">
      <c r="A30" s="2" t="s">
        <v>9</v>
      </c>
      <c r="B30" t="s">
        <v>41</v>
      </c>
      <c r="C30" t="s">
        <v>42</v>
      </c>
      <c r="D30" t="s">
        <v>43</v>
      </c>
      <c r="E30" t="s">
        <v>44</v>
      </c>
      <c r="F30" t="s">
        <v>45</v>
      </c>
      <c r="G30" t="s">
        <v>18</v>
      </c>
      <c r="H30" t="s">
        <v>19</v>
      </c>
      <c r="I30" t="s">
        <v>46</v>
      </c>
    </row>
    <row r="31" spans="1:19" x14ac:dyDescent="0.35">
      <c r="A31" s="2" t="s">
        <v>50</v>
      </c>
      <c r="B31">
        <f>SUMPRODUCT(B28:S28,B18:S18)</f>
        <v>12</v>
      </c>
      <c r="C31">
        <f>SUMPRODUCT(B28:S28,B19:S19)</f>
        <v>11</v>
      </c>
      <c r="D31">
        <f>SUMPRODUCT(B28:S28,B20:S20)</f>
        <v>18</v>
      </c>
      <c r="E31">
        <f>SUMPRODUCT(B28:S28,B21:S21)</f>
        <v>20</v>
      </c>
      <c r="F31">
        <f>SUMPRODUCT(B28:S28,B22:S22)</f>
        <v>21</v>
      </c>
      <c r="G31">
        <f>SUMPRODUCT(B28:S28,B23:S23)</f>
        <v>7</v>
      </c>
      <c r="H31">
        <f>SUMPRODUCT(B28:S28,B24:S24)</f>
        <v>14</v>
      </c>
      <c r="I31">
        <f>SUMPRODUCT(B28:S28,B25:S25)</f>
        <v>20</v>
      </c>
    </row>
    <row r="32" spans="1:19" x14ac:dyDescent="0.35">
      <c r="B32" t="s">
        <v>10</v>
      </c>
      <c r="C32" t="s">
        <v>10</v>
      </c>
      <c r="D32" t="s">
        <v>10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35">
      <c r="A33" s="2" t="s">
        <v>51</v>
      </c>
      <c r="B33">
        <f>B14</f>
        <v>12</v>
      </c>
      <c r="C33">
        <f t="shared" ref="C33:I33" si="8">C14</f>
        <v>20</v>
      </c>
      <c r="D33">
        <f t="shared" si="8"/>
        <v>30</v>
      </c>
      <c r="E33">
        <f t="shared" si="8"/>
        <v>20</v>
      </c>
      <c r="F33">
        <f t="shared" si="8"/>
        <v>25</v>
      </c>
      <c r="G33">
        <f t="shared" si="8"/>
        <v>18</v>
      </c>
      <c r="H33">
        <f t="shared" si="8"/>
        <v>16</v>
      </c>
      <c r="I33">
        <f t="shared" si="8"/>
        <v>20</v>
      </c>
    </row>
    <row r="35" spans="1:9" x14ac:dyDescent="0.35">
      <c r="A35" s="2" t="s">
        <v>93</v>
      </c>
    </row>
    <row r="36" spans="1:9" x14ac:dyDescent="0.35">
      <c r="A36" s="6" t="s">
        <v>52</v>
      </c>
      <c r="B36" s="7">
        <f>SUMPRODUCT(B28:S28,B4:S4)</f>
        <v>3017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6.3)a)</vt:lpstr>
      <vt:lpstr>6.3)b)</vt:lpstr>
      <vt:lpstr>6.5</vt:lpstr>
      <vt:lpstr>6.8)a)</vt:lpstr>
      <vt:lpstr>6.8)b)c)</vt:lpstr>
      <vt:lpstr>6.9)a)</vt:lpstr>
      <vt:lpstr>6.9)b)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sarthak potnis</dc:creator>
  <cp:lastModifiedBy>sarthak potnis</cp:lastModifiedBy>
  <dcterms:created xsi:type="dcterms:W3CDTF">2016-11-05T23:03:27Z</dcterms:created>
  <dcterms:modified xsi:type="dcterms:W3CDTF">2016-12-13T00:08:32Z</dcterms:modified>
</cp:coreProperties>
</file>