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th\Desktop\Decision Analystics\"/>
    </mc:Choice>
  </mc:AlternateContent>
  <bookViews>
    <workbookView xWindow="0" yWindow="0" windowWidth="19200" windowHeight="7900" activeTab="4"/>
  </bookViews>
  <sheets>
    <sheet name="Q 8.6)a,b)" sheetId="2" r:id="rId1"/>
    <sheet name="Q8.3)a,b" sheetId="3" r:id="rId2"/>
    <sheet name="Q8.8)a" sheetId="4" r:id="rId3"/>
    <sheet name="Q8.8)b" sheetId="9" r:id="rId4"/>
    <sheet name="Sensitivity Report 1" sheetId="10" r:id="rId5"/>
  </sheets>
  <definedNames>
    <definedName name="solver_adj" localSheetId="0" hidden="1">'Q 8.6)a,b)'!$B$8:$C$8</definedName>
    <definedName name="solver_adj" localSheetId="1" hidden="1">'Q8.3)a,b'!$B$2:$D$2</definedName>
    <definedName name="solver_adj" localSheetId="2" hidden="1">'Q8.8)a'!$B$6:$E$6</definedName>
    <definedName name="solver_adj" localSheetId="3" hidden="1">'Q8.8)b'!$B$8:$E$8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'Q 8.6)a,b)'!$B$25</definedName>
    <definedName name="solver_lhs1" localSheetId="2" hidden="1">'Q8.8)a'!$A$15</definedName>
    <definedName name="solver_lhs1" localSheetId="3" hidden="1">'Q8.8)b'!$A$17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0</definedName>
    <definedName name="solver_num" localSheetId="2" hidden="1">1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'Q 8.6)a,b)'!$B$14</definedName>
    <definedName name="solver_opt" localSheetId="1" hidden="1">'Q8.3)a,b'!$B$18</definedName>
    <definedName name="solver_opt" localSheetId="2" hidden="1">'Q8.8)a'!$G$9</definedName>
    <definedName name="solver_opt" localSheetId="3" hidden="1">'Q8.8)b'!$G$11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2" hidden="1">1</definedName>
    <definedName name="solver_rel1" localSheetId="3" hidden="1">1</definedName>
    <definedName name="solver_rhs1" localSheetId="0" hidden="1">'Q 8.6)a,b)'!$D$25</definedName>
    <definedName name="solver_rhs1" localSheetId="2" hidden="1">'Q8.8)a'!$C$15</definedName>
    <definedName name="solver_rhs1" localSheetId="3" hidden="1">'Q8.8)b'!$C$17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9" l="1"/>
  <c r="A17" i="9"/>
  <c r="E11" i="9"/>
  <c r="D11" i="9"/>
  <c r="C11" i="9"/>
  <c r="B11" i="9"/>
  <c r="G11" i="9" l="1"/>
  <c r="B21" i="9" s="1"/>
  <c r="B22" i="9" s="1"/>
  <c r="A15" i="4"/>
  <c r="E18" i="4"/>
  <c r="D18" i="4"/>
  <c r="C18" i="4"/>
  <c r="B18" i="4"/>
  <c r="E9" i="4"/>
  <c r="D9" i="4"/>
  <c r="C9" i="4"/>
  <c r="B9" i="4"/>
  <c r="D22" i="3"/>
  <c r="C22" i="3"/>
  <c r="B22" i="3"/>
  <c r="D6" i="3"/>
  <c r="E6" i="3" s="1"/>
  <c r="D7" i="3"/>
  <c r="D8" i="3"/>
  <c r="E8" i="3" s="1"/>
  <c r="D9" i="3"/>
  <c r="E9" i="3" s="1"/>
  <c r="D10" i="3"/>
  <c r="E10" i="3" s="1"/>
  <c r="D11" i="3"/>
  <c r="D12" i="3"/>
  <c r="E12" i="3" s="1"/>
  <c r="D13" i="3"/>
  <c r="E13" i="3" s="1"/>
  <c r="D14" i="3"/>
  <c r="E14" i="3" s="1"/>
  <c r="D15" i="3"/>
  <c r="E15" i="3" s="1"/>
  <c r="D16" i="3"/>
  <c r="E16" i="3" s="1"/>
  <c r="D5" i="3"/>
  <c r="E7" i="3"/>
  <c r="E11" i="3"/>
  <c r="C12" i="2"/>
  <c r="B12" i="2"/>
  <c r="C11" i="2"/>
  <c r="B11" i="2"/>
  <c r="G9" i="4" l="1"/>
  <c r="B18" i="2"/>
  <c r="C18" i="2"/>
  <c r="B25" i="2"/>
  <c r="B14" i="2"/>
  <c r="E5" i="3" l="1"/>
  <c r="B18" i="3" s="1"/>
</calcChain>
</file>

<file path=xl/sharedStrings.xml><?xml version="1.0" encoding="utf-8"?>
<sst xmlns="http://schemas.openxmlformats.org/spreadsheetml/2006/main" count="113" uniqueCount="67">
  <si>
    <t>SUV (Truck)</t>
  </si>
  <si>
    <t>Wagon</t>
  </si>
  <si>
    <t>Relation</t>
  </si>
  <si>
    <t>SUV</t>
  </si>
  <si>
    <t>Waon</t>
  </si>
  <si>
    <t>LHS</t>
  </si>
  <si>
    <t>&lt;=</t>
  </si>
  <si>
    <t>RHS</t>
  </si>
  <si>
    <t>Decision Variables</t>
  </si>
  <si>
    <t>Constraints</t>
  </si>
  <si>
    <t>Price</t>
  </si>
  <si>
    <t>Labor Cost</t>
  </si>
  <si>
    <t>Total Sales</t>
  </si>
  <si>
    <t>Contribution</t>
  </si>
  <si>
    <t>TotaL Contribution</t>
  </si>
  <si>
    <t>Answers</t>
  </si>
  <si>
    <t>8.6 a</t>
  </si>
  <si>
    <t xml:space="preserve">8.6 b </t>
  </si>
  <si>
    <t>a</t>
  </si>
  <si>
    <t>b</t>
  </si>
  <si>
    <t>c</t>
  </si>
  <si>
    <t>Month</t>
  </si>
  <si>
    <t>Aggregate Output</t>
  </si>
  <si>
    <t>Unit Cost</t>
  </si>
  <si>
    <t>Predicted Cost</t>
  </si>
  <si>
    <t>Difference</t>
  </si>
  <si>
    <t>Objective Function</t>
  </si>
  <si>
    <t>Answers:</t>
  </si>
  <si>
    <t>8.3 a</t>
  </si>
  <si>
    <t>`</t>
  </si>
  <si>
    <t>Domestic</t>
  </si>
  <si>
    <t>Premium</t>
  </si>
  <si>
    <t>Light</t>
  </si>
  <si>
    <t>Microbrew</t>
  </si>
  <si>
    <t>Sales Revenue</t>
  </si>
  <si>
    <t>Dollars</t>
  </si>
  <si>
    <t>Decision Variable</t>
  </si>
  <si>
    <t>Fund Allocation</t>
  </si>
  <si>
    <t>Total Contribution</t>
  </si>
  <si>
    <t>Maximum Budget</t>
  </si>
  <si>
    <t>8.8 a</t>
  </si>
  <si>
    <t>Allocation</t>
  </si>
  <si>
    <t>Increase in Revenue</t>
  </si>
  <si>
    <t>8.8 b</t>
  </si>
  <si>
    <t>one-unit increase in the budget would increase optimal revenue by 5.14 times.</t>
  </si>
  <si>
    <r>
      <rPr>
        <b/>
        <sz val="11"/>
        <rFont val="Calibri"/>
        <family val="2"/>
        <scheme val="minor"/>
      </rPr>
      <t>8.3 b</t>
    </r>
    <r>
      <rPr>
        <sz val="11"/>
        <rFont val="Calibri"/>
        <family val="2"/>
        <scheme val="minor"/>
      </rPr>
      <t>- For 2500 unit cost is 50.87.</t>
    </r>
  </si>
  <si>
    <t>Microsoft Excel 15.0 Sensitivity Report</t>
  </si>
  <si>
    <t>Worksheet: [Assignment 7 Decision Analytics.xlsx]Q8.8)b</t>
  </si>
  <si>
    <t>Report Created: 12/6/2016 2:44:06 PM</t>
  </si>
  <si>
    <t>Variable Cells</t>
  </si>
  <si>
    <t>Cell</t>
  </si>
  <si>
    <t>Name</t>
  </si>
  <si>
    <t>Final</t>
  </si>
  <si>
    <t>Value</t>
  </si>
  <si>
    <t>Reduced</t>
  </si>
  <si>
    <t>Gradient</t>
  </si>
  <si>
    <t>Lagrange</t>
  </si>
  <si>
    <t>Multiplier</t>
  </si>
  <si>
    <t>$B$8</t>
  </si>
  <si>
    <t>Fund Allocation Domestic</t>
  </si>
  <si>
    <t>$C$8</t>
  </si>
  <si>
    <t>Fund Allocation Premium</t>
  </si>
  <si>
    <t>$D$8</t>
  </si>
  <si>
    <t>Fund Allocation Light</t>
  </si>
  <si>
    <t>$E$8</t>
  </si>
  <si>
    <t>Fund Allocation Microbrew</t>
  </si>
  <si>
    <t>$A$17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</si>
</sst>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2" borderId="1" xfId="0" applyFont="1" applyFill="1" applyBorder="1"/>
    <xf numFmtId="164" fontId="2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4" fillId="0" borderId="0" xfId="0" applyFont="1"/>
    <xf numFmtId="0" fontId="4" fillId="2" borderId="1" xfId="0" applyFont="1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opLeftCell="A6" workbookViewId="0">
      <selection activeCell="B6" sqref="B6"/>
    </sheetView>
  </sheetViews>
  <sheetFormatPr defaultRowHeight="14.5" x14ac:dyDescent="0.35"/>
  <cols>
    <col min="1" max="1" width="16.7265625" bestFit="1" customWidth="1"/>
    <col min="2" max="2" width="11.81640625" bestFit="1" customWidth="1"/>
  </cols>
  <sheetData>
    <row r="2" spans="1:13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5">
      <c r="A3" s="2"/>
      <c r="B3" s="3" t="s">
        <v>0</v>
      </c>
      <c r="C3" s="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5">
      <c r="A4" s="3" t="s">
        <v>2</v>
      </c>
      <c r="B4" s="2">
        <v>400</v>
      </c>
      <c r="C4" s="2">
        <v>425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5">
      <c r="A5" s="3"/>
      <c r="B5" s="2">
        <v>1.4E-2</v>
      </c>
      <c r="C5" s="2">
        <v>1.7999999999999999E-2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35">
      <c r="A6" s="3"/>
      <c r="B6" s="2"/>
      <c r="C6" s="2"/>
      <c r="D6" s="2"/>
      <c r="E6" s="2"/>
      <c r="F6" s="2"/>
    </row>
    <row r="7" spans="1:13" x14ac:dyDescent="0.35">
      <c r="A7" s="3" t="s">
        <v>8</v>
      </c>
      <c r="B7" s="2"/>
      <c r="C7" s="2"/>
      <c r="D7" s="2"/>
      <c r="E7" s="2"/>
      <c r="F7" s="2"/>
    </row>
    <row r="8" spans="1:13" x14ac:dyDescent="0.35">
      <c r="A8" s="3" t="s">
        <v>10</v>
      </c>
      <c r="B8" s="4">
        <v>23716.906957354509</v>
      </c>
      <c r="C8" s="4">
        <v>20202.344574224655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5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5">
      <c r="A10" s="3" t="s">
        <v>11</v>
      </c>
      <c r="B10" s="1">
        <v>17000</v>
      </c>
      <c r="C10" s="1">
        <v>14000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5">
      <c r="A11" s="3" t="s">
        <v>12</v>
      </c>
      <c r="B11" s="5">
        <f>B4-(B8*B5)</f>
        <v>67.963302597036886</v>
      </c>
      <c r="C11" s="6">
        <f>C4-(C8*C5)</f>
        <v>61.357797663956262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5">
      <c r="A12" s="3" t="s">
        <v>13</v>
      </c>
      <c r="B12" s="2">
        <f>B8-B10</f>
        <v>6716.9069573545094</v>
      </c>
      <c r="C12" s="2">
        <f>C8-C10</f>
        <v>6202.3445742246549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5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5">
      <c r="A14" s="3" t="s">
        <v>14</v>
      </c>
      <c r="B14" s="2">
        <f>SUMPRODUCT(B11:C11,B12:C12)</f>
        <v>837065.38348624017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5">
      <c r="A16" s="7" t="s">
        <v>15</v>
      </c>
      <c r="B16" s="7" t="s">
        <v>3</v>
      </c>
      <c r="C16" s="7" t="s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5">
      <c r="A17" s="7" t="s">
        <v>16</v>
      </c>
      <c r="B17" s="8">
        <v>23716.906957354509</v>
      </c>
      <c r="C17" s="8">
        <v>20202.344574224655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5">
      <c r="A18" s="7" t="s">
        <v>17</v>
      </c>
      <c r="B18" s="9">
        <f>B11-(B15*B12)</f>
        <v>67.963302597036886</v>
      </c>
      <c r="C18" s="10">
        <f>C11-(C15*C12)</f>
        <v>61.357797663956262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21" spans="1:13" x14ac:dyDescent="0.35">
      <c r="A21" s="2"/>
      <c r="B21" s="2" t="s">
        <v>3</v>
      </c>
      <c r="C21" s="2" t="s">
        <v>4</v>
      </c>
      <c r="D21" s="2"/>
    </row>
    <row r="22" spans="1:13" x14ac:dyDescent="0.35">
      <c r="A22" s="3" t="s">
        <v>9</v>
      </c>
      <c r="B22" s="2">
        <v>2</v>
      </c>
      <c r="C22" s="2">
        <v>3</v>
      </c>
      <c r="D22" s="2"/>
    </row>
    <row r="24" spans="1:13" x14ac:dyDescent="0.35">
      <c r="B24" s="2" t="s">
        <v>5</v>
      </c>
      <c r="C24" s="2" t="s">
        <v>6</v>
      </c>
      <c r="D24" s="2" t="s">
        <v>7</v>
      </c>
    </row>
    <row r="25" spans="1:13" x14ac:dyDescent="0.35">
      <c r="B25" s="2">
        <f>SUMPRODUCT(B22:C22,B11:C11)</f>
        <v>319.99999818594256</v>
      </c>
      <c r="C25" s="2" t="s">
        <v>6</v>
      </c>
      <c r="D25" s="2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26" sqref="A26"/>
    </sheetView>
  </sheetViews>
  <sheetFormatPr defaultRowHeight="14.5" x14ac:dyDescent="0.35"/>
  <cols>
    <col min="1" max="1" width="40.1796875" bestFit="1" customWidth="1"/>
    <col min="2" max="2" width="15.81640625" bestFit="1" customWidth="1"/>
    <col min="3" max="3" width="12.453125" bestFit="1" customWidth="1"/>
    <col min="4" max="4" width="13.08984375" bestFit="1" customWidth="1"/>
    <col min="5" max="5" width="9.453125" bestFit="1" customWidth="1"/>
  </cols>
  <sheetData>
    <row r="1" spans="1:5" x14ac:dyDescent="0.35">
      <c r="A1" s="3" t="s">
        <v>2</v>
      </c>
      <c r="B1" s="11" t="s">
        <v>18</v>
      </c>
      <c r="C1" s="11" t="s">
        <v>19</v>
      </c>
      <c r="D1" s="11" t="s">
        <v>20</v>
      </c>
      <c r="E1" s="2"/>
    </row>
    <row r="2" spans="1:5" x14ac:dyDescent="0.35">
      <c r="A2" s="2"/>
      <c r="B2" s="2">
        <v>8.2852744556815916E-6</v>
      </c>
      <c r="C2" s="2">
        <v>3.5486586351032452E-9</v>
      </c>
      <c r="D2" s="2">
        <v>1.4353445222596023E-12</v>
      </c>
      <c r="E2" s="2"/>
    </row>
    <row r="3" spans="1:5" x14ac:dyDescent="0.35">
      <c r="A3" s="2"/>
      <c r="B3" s="2"/>
      <c r="C3" s="2"/>
      <c r="D3" s="2"/>
      <c r="E3" s="2"/>
    </row>
    <row r="4" spans="1:5" x14ac:dyDescent="0.35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</row>
    <row r="5" spans="1:5" x14ac:dyDescent="0.35">
      <c r="A5" s="3">
        <v>1</v>
      </c>
      <c r="B5" s="2">
        <v>2350</v>
      </c>
      <c r="C5" s="2">
        <v>53.35</v>
      </c>
      <c r="D5" s="2">
        <f>($B$2*B5*B5)+($C$2*B5)+$D$2</f>
        <v>45.755436520850822</v>
      </c>
      <c r="E5" s="2">
        <f>D5-C5</f>
        <v>-7.5945634791491798</v>
      </c>
    </row>
    <row r="6" spans="1:5" x14ac:dyDescent="0.35">
      <c r="A6" s="3">
        <v>2</v>
      </c>
      <c r="B6" s="2">
        <v>2200</v>
      </c>
      <c r="C6" s="2">
        <v>54.6</v>
      </c>
      <c r="D6" s="2">
        <f t="shared" ref="D6:D16" si="0">($B$2*B6*B6)+($C$2*B6)+$D$2</f>
        <v>40.10073617254934</v>
      </c>
      <c r="E6" s="2">
        <f t="shared" ref="E6:E16" si="1">D6-C6</f>
        <v>-14.499263827450662</v>
      </c>
    </row>
    <row r="7" spans="1:5" x14ac:dyDescent="0.35">
      <c r="A7" s="3">
        <v>3</v>
      </c>
      <c r="B7" s="2">
        <v>2450</v>
      </c>
      <c r="C7" s="2">
        <v>49.62</v>
      </c>
      <c r="D7" s="2">
        <f t="shared" si="0"/>
        <v>49.732368614443843</v>
      </c>
      <c r="E7" s="2">
        <f t="shared" si="1"/>
        <v>0.11236861444384516</v>
      </c>
    </row>
    <row r="8" spans="1:5" x14ac:dyDescent="0.35">
      <c r="A8" s="3">
        <v>4</v>
      </c>
      <c r="B8" s="2">
        <v>2600</v>
      </c>
      <c r="C8" s="2">
        <v>53.62</v>
      </c>
      <c r="D8" s="2">
        <f t="shared" si="0"/>
        <v>56.008464546921445</v>
      </c>
      <c r="E8" s="2">
        <f t="shared" si="1"/>
        <v>2.3884645469214476</v>
      </c>
    </row>
    <row r="9" spans="1:5" x14ac:dyDescent="0.35">
      <c r="A9" s="3">
        <v>5</v>
      </c>
      <c r="B9" s="2">
        <v>2550</v>
      </c>
      <c r="C9" s="2">
        <v>49.69</v>
      </c>
      <c r="D9" s="2">
        <f t="shared" si="0"/>
        <v>53.875006197150512</v>
      </c>
      <c r="E9" s="2">
        <f t="shared" si="1"/>
        <v>4.1850061971505141</v>
      </c>
    </row>
    <row r="10" spans="1:5" x14ac:dyDescent="0.35">
      <c r="A10" s="3">
        <v>6</v>
      </c>
      <c r="B10" s="2">
        <v>2400</v>
      </c>
      <c r="C10" s="2">
        <v>51.18</v>
      </c>
      <c r="D10" s="2">
        <f t="shared" si="0"/>
        <v>47.723189381508121</v>
      </c>
      <c r="E10" s="2">
        <f t="shared" si="1"/>
        <v>-3.456810618491879</v>
      </c>
    </row>
    <row r="11" spans="1:5" x14ac:dyDescent="0.35">
      <c r="A11" s="3">
        <v>7</v>
      </c>
      <c r="B11" s="2">
        <v>2300</v>
      </c>
      <c r="C11" s="2">
        <v>53.25</v>
      </c>
      <c r="D11" s="2">
        <f t="shared" si="0"/>
        <v>43.829110032471917</v>
      </c>
      <c r="E11" s="2">
        <f t="shared" si="1"/>
        <v>-9.4208899675280833</v>
      </c>
    </row>
    <row r="12" spans="1:5" x14ac:dyDescent="0.35">
      <c r="A12" s="3">
        <v>8</v>
      </c>
      <c r="B12" s="2">
        <v>2650</v>
      </c>
      <c r="C12" s="2">
        <v>51.91</v>
      </c>
      <c r="D12" s="2">
        <f t="shared" si="0"/>
        <v>58.183349268970801</v>
      </c>
      <c r="E12" s="2">
        <f t="shared" si="1"/>
        <v>6.2733492689708044</v>
      </c>
    </row>
    <row r="13" spans="1:5" x14ac:dyDescent="0.35">
      <c r="A13" s="3">
        <v>9</v>
      </c>
      <c r="B13" s="2">
        <v>2700</v>
      </c>
      <c r="C13" s="2">
        <v>54.23</v>
      </c>
      <c r="D13" s="2">
        <f t="shared" si="0"/>
        <v>60.399660363298558</v>
      </c>
      <c r="E13" s="2">
        <f t="shared" si="1"/>
        <v>6.1696603632985614</v>
      </c>
    </row>
    <row r="14" spans="1:5" x14ac:dyDescent="0.35">
      <c r="A14" s="3">
        <v>10</v>
      </c>
      <c r="B14" s="2">
        <v>2750</v>
      </c>
      <c r="C14" s="2">
        <v>50.06</v>
      </c>
      <c r="D14" s="2">
        <f t="shared" si="0"/>
        <v>62.657397829904717</v>
      </c>
      <c r="E14" s="2">
        <f t="shared" si="1"/>
        <v>12.597397829904715</v>
      </c>
    </row>
    <row r="15" spans="1:5" x14ac:dyDescent="0.35">
      <c r="A15" s="3">
        <v>11</v>
      </c>
      <c r="B15" s="2">
        <v>2500</v>
      </c>
      <c r="C15" s="2">
        <v>49.08</v>
      </c>
      <c r="D15" s="2">
        <f t="shared" si="0"/>
        <v>51.782974219657973</v>
      </c>
      <c r="E15" s="2">
        <f t="shared" si="1"/>
        <v>2.7029742196579747</v>
      </c>
    </row>
    <row r="16" spans="1:5" x14ac:dyDescent="0.35">
      <c r="A16" s="3">
        <v>12</v>
      </c>
      <c r="B16" s="2">
        <v>2250</v>
      </c>
      <c r="C16" s="2">
        <v>54.46</v>
      </c>
      <c r="D16" s="2">
        <f t="shared" si="0"/>
        <v>41.94420991637142</v>
      </c>
      <c r="E16" s="2">
        <f t="shared" si="1"/>
        <v>-12.51579008362858</v>
      </c>
    </row>
    <row r="17" spans="1:5" x14ac:dyDescent="0.35">
      <c r="A17" s="2"/>
      <c r="B17" s="2"/>
      <c r="C17" s="2"/>
    </row>
    <row r="18" spans="1:5" x14ac:dyDescent="0.35">
      <c r="A18" s="16" t="s">
        <v>26</v>
      </c>
      <c r="B18" s="13">
        <f>SUMSQ(E5:E16)</f>
        <v>791.90554306026911</v>
      </c>
      <c r="C18" s="2"/>
      <c r="D18" s="2"/>
      <c r="E18" s="2"/>
    </row>
    <row r="19" spans="1:5" x14ac:dyDescent="0.35">
      <c r="E19" s="2"/>
    </row>
    <row r="20" spans="1:5" x14ac:dyDescent="0.35">
      <c r="E20" s="2" t="s">
        <v>29</v>
      </c>
    </row>
    <row r="21" spans="1:5" x14ac:dyDescent="0.35">
      <c r="A21" s="7" t="s">
        <v>27</v>
      </c>
      <c r="B21" s="12" t="s">
        <v>18</v>
      </c>
      <c r="C21" s="12" t="s">
        <v>19</v>
      </c>
      <c r="D21" s="12" t="s">
        <v>20</v>
      </c>
      <c r="E21" s="2"/>
    </row>
    <row r="22" spans="1:5" x14ac:dyDescent="0.35">
      <c r="A22" s="7" t="s">
        <v>28</v>
      </c>
      <c r="B22" s="13">
        <f>B2</f>
        <v>8.2852744556815916E-6</v>
      </c>
      <c r="C22" s="13">
        <f>C2</f>
        <v>3.5486586351032452E-9</v>
      </c>
      <c r="D22" s="13">
        <f>D2</f>
        <v>1.4353445222596023E-12</v>
      </c>
      <c r="E22" s="2"/>
    </row>
    <row r="23" spans="1:5" x14ac:dyDescent="0.35">
      <c r="A23" s="3"/>
      <c r="B23" s="2"/>
      <c r="C23" s="2"/>
      <c r="D23" s="2"/>
    </row>
    <row r="24" spans="1:5" x14ac:dyDescent="0.35">
      <c r="A24" s="13" t="s">
        <v>45</v>
      </c>
      <c r="B24" s="2"/>
      <c r="C24" s="2"/>
      <c r="D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4" sqref="B24"/>
    </sheetView>
  </sheetViews>
  <sheetFormatPr defaultRowHeight="14.5" x14ac:dyDescent="0.35"/>
  <cols>
    <col min="1" max="1" width="16.54296875" bestFit="1" customWidth="1"/>
    <col min="2" max="3" width="11.81640625" bestFit="1" customWidth="1"/>
    <col min="5" max="5" width="11.81640625" bestFit="1" customWidth="1"/>
    <col min="7" max="7" width="16.36328125" bestFit="1" customWidth="1"/>
  </cols>
  <sheetData>
    <row r="1" spans="1:9" x14ac:dyDescent="0.35">
      <c r="A1" s="3" t="s">
        <v>2</v>
      </c>
      <c r="B1" s="3" t="s">
        <v>30</v>
      </c>
      <c r="C1" s="3" t="s">
        <v>31</v>
      </c>
      <c r="D1" s="3" t="s">
        <v>32</v>
      </c>
      <c r="E1" s="3" t="s">
        <v>33</v>
      </c>
      <c r="F1" s="2"/>
      <c r="G1" s="2"/>
      <c r="H1" s="2"/>
      <c r="I1" s="2"/>
    </row>
    <row r="2" spans="1:9" x14ac:dyDescent="0.35">
      <c r="A2" s="2" t="s">
        <v>34</v>
      </c>
      <c r="B2" s="2">
        <v>66</v>
      </c>
      <c r="C2" s="2">
        <v>77</v>
      </c>
      <c r="D2" s="2">
        <v>88</v>
      </c>
      <c r="E2" s="2">
        <v>99</v>
      </c>
      <c r="F2" s="2"/>
      <c r="G2" s="2"/>
      <c r="H2" s="2"/>
      <c r="I2" s="2"/>
    </row>
    <row r="3" spans="1:9" x14ac:dyDescent="0.35">
      <c r="A3" s="2" t="s">
        <v>35</v>
      </c>
      <c r="B3" s="2">
        <v>0.55000000000000004</v>
      </c>
      <c r="C3" s="2">
        <v>0.44</v>
      </c>
      <c r="D3" s="2">
        <v>0.33</v>
      </c>
      <c r="E3" s="2">
        <v>0.22</v>
      </c>
      <c r="F3" s="2"/>
      <c r="G3" s="2"/>
      <c r="H3" s="2"/>
      <c r="I3" s="2"/>
    </row>
    <row r="4" spans="1:9" x14ac:dyDescent="0.35">
      <c r="A4" s="3"/>
      <c r="B4" s="2"/>
      <c r="C4" s="2"/>
      <c r="D4" s="2"/>
      <c r="E4" s="2"/>
      <c r="F4" s="2"/>
      <c r="G4" s="2"/>
      <c r="H4" s="2"/>
      <c r="I4" s="2"/>
    </row>
    <row r="5" spans="1:9" x14ac:dyDescent="0.35">
      <c r="A5" s="3" t="s">
        <v>36</v>
      </c>
      <c r="B5" s="2"/>
      <c r="C5" s="2"/>
      <c r="D5" s="2"/>
      <c r="E5" s="2"/>
      <c r="F5" s="2"/>
      <c r="G5" s="2"/>
      <c r="H5" s="2"/>
      <c r="I5" s="2"/>
    </row>
    <row r="6" spans="1:9" x14ac:dyDescent="0.35">
      <c r="A6" s="2" t="s">
        <v>37</v>
      </c>
      <c r="B6" s="2">
        <v>76.574049728758169</v>
      </c>
      <c r="C6" s="2">
        <v>28.872820446074048</v>
      </c>
      <c r="D6" s="2">
        <v>13.20642129976657</v>
      </c>
      <c r="E6" s="2">
        <v>6.3467083725273392</v>
      </c>
      <c r="F6" s="2"/>
      <c r="G6" s="2"/>
      <c r="H6" s="2"/>
      <c r="I6" s="2"/>
    </row>
    <row r="7" spans="1:9" x14ac:dyDescent="0.35">
      <c r="A7" s="3"/>
      <c r="B7" s="2"/>
      <c r="C7" s="2"/>
      <c r="D7" s="2"/>
      <c r="E7" s="2"/>
      <c r="F7" s="2"/>
      <c r="G7" s="2"/>
      <c r="H7" s="2"/>
      <c r="I7" s="2"/>
    </row>
    <row r="8" spans="1:9" x14ac:dyDescent="0.35">
      <c r="A8" s="7" t="s">
        <v>26</v>
      </c>
      <c r="B8" s="13"/>
      <c r="C8" s="13"/>
      <c r="D8" s="13"/>
      <c r="E8" s="13"/>
      <c r="F8" s="13"/>
      <c r="G8" s="7" t="s">
        <v>38</v>
      </c>
      <c r="H8" s="2"/>
      <c r="I8" s="2"/>
    </row>
    <row r="9" spans="1:9" x14ac:dyDescent="0.35">
      <c r="A9" s="13" t="s">
        <v>13</v>
      </c>
      <c r="B9" s="13">
        <f>B2*(B6^B3)</f>
        <v>717.44534868703897</v>
      </c>
      <c r="C9" s="13">
        <f t="shared" ref="C9:E9" si="0">C2*(C6^C3)</f>
        <v>338.14734168458659</v>
      </c>
      <c r="D9" s="13">
        <f t="shared" si="0"/>
        <v>206.2252177648914</v>
      </c>
      <c r="E9" s="13">
        <f t="shared" si="0"/>
        <v>148.66059753590295</v>
      </c>
      <c r="F9" s="13"/>
      <c r="G9" s="13">
        <f>SUM(B9:E9)</f>
        <v>1410.4785056724199</v>
      </c>
      <c r="H9" s="2"/>
      <c r="I9" s="2"/>
    </row>
    <row r="10" spans="1:9" x14ac:dyDescent="0.35">
      <c r="A10" s="3"/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s="3" t="s">
        <v>9</v>
      </c>
      <c r="B11" s="2"/>
      <c r="C11" s="2"/>
      <c r="D11" s="2"/>
      <c r="E11" s="2"/>
      <c r="F11" s="2"/>
    </row>
    <row r="12" spans="1:9" x14ac:dyDescent="0.35">
      <c r="A12" s="3" t="s">
        <v>39</v>
      </c>
      <c r="B12" s="2">
        <v>1</v>
      </c>
      <c r="C12" s="2">
        <v>1</v>
      </c>
      <c r="D12" s="2">
        <v>1</v>
      </c>
      <c r="E12" s="2">
        <v>1</v>
      </c>
      <c r="F12" s="2"/>
    </row>
    <row r="13" spans="1:9" x14ac:dyDescent="0.35">
      <c r="A13" s="3"/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5</v>
      </c>
      <c r="B14" s="2" t="s">
        <v>6</v>
      </c>
      <c r="C14" s="2" t="s">
        <v>7</v>
      </c>
      <c r="D14" s="2"/>
      <c r="E14" s="2"/>
      <c r="F14" s="2"/>
      <c r="G14" s="2"/>
      <c r="H14" s="2"/>
      <c r="I14" s="2"/>
    </row>
    <row r="15" spans="1:9" x14ac:dyDescent="0.35">
      <c r="A15" s="2">
        <f>SUMPRODUCT(B6:E6,B12:E12)</f>
        <v>124.99999984712613</v>
      </c>
      <c r="B15" s="2" t="s">
        <v>6</v>
      </c>
      <c r="C15" s="2">
        <v>125</v>
      </c>
      <c r="D15" s="2"/>
      <c r="E15" s="2"/>
      <c r="F15" s="2"/>
      <c r="G15" s="2"/>
      <c r="H15" s="2"/>
      <c r="I15" s="2"/>
    </row>
    <row r="16" spans="1:9" x14ac:dyDescent="0.35">
      <c r="A16" s="3" t="s">
        <v>15</v>
      </c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3" t="s">
        <v>40</v>
      </c>
      <c r="B17" s="3" t="s">
        <v>30</v>
      </c>
      <c r="C17" s="3" t="s">
        <v>31</v>
      </c>
      <c r="D17" s="3" t="s">
        <v>32</v>
      </c>
      <c r="E17" s="3" t="s">
        <v>33</v>
      </c>
      <c r="F17" s="2"/>
      <c r="G17" s="2"/>
      <c r="H17" s="2"/>
      <c r="I17" s="2"/>
    </row>
    <row r="18" spans="1:9" x14ac:dyDescent="0.35">
      <c r="A18" s="3" t="s">
        <v>41</v>
      </c>
      <c r="B18" s="2">
        <f>B6</f>
        <v>76.574049728758169</v>
      </c>
      <c r="C18" s="2">
        <f>C6</f>
        <v>28.872820446074048</v>
      </c>
      <c r="D18" s="2">
        <f>D6</f>
        <v>13.20642129976657</v>
      </c>
      <c r="E18" s="2">
        <f>E6</f>
        <v>6.3467083725273392</v>
      </c>
      <c r="F18" s="2"/>
      <c r="G18" s="2"/>
      <c r="H18" s="2"/>
      <c r="I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workbookViewId="0">
      <selection activeCell="F18" sqref="F18"/>
    </sheetView>
  </sheetViews>
  <sheetFormatPr defaultRowHeight="14.5" x14ac:dyDescent="0.35"/>
  <cols>
    <col min="1" max="1" width="67.08984375" bestFit="1" customWidth="1"/>
    <col min="7" max="7" width="16.36328125" bestFit="1" customWidth="1"/>
  </cols>
  <sheetData>
    <row r="3" spans="1:9" x14ac:dyDescent="0.35">
      <c r="A3" s="3" t="s">
        <v>2</v>
      </c>
      <c r="B3" s="3" t="s">
        <v>30</v>
      </c>
      <c r="C3" s="3" t="s">
        <v>31</v>
      </c>
      <c r="D3" s="3" t="s">
        <v>32</v>
      </c>
      <c r="E3" s="3" t="s">
        <v>33</v>
      </c>
      <c r="F3" s="2"/>
      <c r="G3" s="2"/>
      <c r="H3" s="2"/>
      <c r="I3" s="2"/>
    </row>
    <row r="4" spans="1:9" x14ac:dyDescent="0.35">
      <c r="A4" s="2" t="s">
        <v>34</v>
      </c>
      <c r="B4" s="2">
        <v>66</v>
      </c>
      <c r="C4" s="2">
        <v>77</v>
      </c>
      <c r="D4" s="2">
        <v>88</v>
      </c>
      <c r="E4" s="2">
        <v>99</v>
      </c>
      <c r="F4" s="2"/>
      <c r="G4" s="2"/>
      <c r="H4" s="2"/>
      <c r="I4" s="2"/>
    </row>
    <row r="5" spans="1:9" x14ac:dyDescent="0.35">
      <c r="A5" s="2" t="s">
        <v>35</v>
      </c>
      <c r="B5" s="2">
        <v>0.55000000000000004</v>
      </c>
      <c r="C5" s="2">
        <v>0.44</v>
      </c>
      <c r="D5" s="2">
        <v>0.33</v>
      </c>
      <c r="E5" s="2">
        <v>0.22</v>
      </c>
      <c r="F5" s="2"/>
      <c r="G5" s="2"/>
      <c r="H5" s="2"/>
      <c r="I5" s="2"/>
    </row>
    <row r="6" spans="1:9" x14ac:dyDescent="0.35">
      <c r="A6" s="3"/>
      <c r="B6" s="2"/>
      <c r="C6" s="2"/>
      <c r="D6" s="2"/>
      <c r="E6" s="2"/>
      <c r="F6" s="2"/>
      <c r="G6" s="2"/>
      <c r="H6" s="2"/>
      <c r="I6" s="2"/>
    </row>
    <row r="7" spans="1:9" x14ac:dyDescent="0.35">
      <c r="A7" s="3" t="s">
        <v>36</v>
      </c>
      <c r="B7" s="2"/>
      <c r="C7" s="2"/>
      <c r="D7" s="2"/>
      <c r="E7" s="2"/>
      <c r="F7" s="2"/>
      <c r="G7" s="2"/>
      <c r="H7" s="2"/>
      <c r="I7" s="2"/>
    </row>
    <row r="8" spans="1:9" x14ac:dyDescent="0.35">
      <c r="A8" s="2" t="s">
        <v>37</v>
      </c>
      <c r="B8" s="2">
        <v>77.256085684018743</v>
      </c>
      <c r="C8" s="2">
        <v>29.079376968960403</v>
      </c>
      <c r="D8" s="2">
        <v>13.285295693222245</v>
      </c>
      <c r="E8" s="2">
        <v>6.379241187285607</v>
      </c>
      <c r="F8" s="2"/>
      <c r="G8" s="2"/>
      <c r="H8" s="2"/>
      <c r="I8" s="2"/>
    </row>
    <row r="9" spans="1:9" x14ac:dyDescent="0.35">
      <c r="A9" s="3"/>
      <c r="B9" s="2"/>
      <c r="C9" s="2"/>
      <c r="D9" s="2"/>
      <c r="E9" s="2"/>
      <c r="F9" s="2"/>
      <c r="G9" s="2"/>
      <c r="H9" s="2"/>
      <c r="I9" s="2"/>
    </row>
    <row r="10" spans="1:9" x14ac:dyDescent="0.35">
      <c r="A10" s="3" t="s">
        <v>26</v>
      </c>
      <c r="B10" s="2"/>
      <c r="C10" s="2"/>
      <c r="D10" s="2"/>
      <c r="E10" s="2"/>
      <c r="F10" s="2"/>
      <c r="G10" s="3" t="s">
        <v>38</v>
      </c>
      <c r="H10" s="2"/>
      <c r="I10" s="2"/>
    </row>
    <row r="11" spans="1:9" x14ac:dyDescent="0.35">
      <c r="A11" s="2" t="s">
        <v>13</v>
      </c>
      <c r="B11" s="2">
        <f>B4*(B8^B5)</f>
        <v>720.9529456199981</v>
      </c>
      <c r="C11" s="2">
        <f t="shared" ref="C11:E11" si="0">C4*(C8^C5)</f>
        <v>339.20962599764721</v>
      </c>
      <c r="D11" s="2">
        <f t="shared" si="0"/>
        <v>206.63085675047117</v>
      </c>
      <c r="E11" s="2">
        <f t="shared" si="0"/>
        <v>148.82790881331599</v>
      </c>
      <c r="F11" s="2"/>
      <c r="G11" s="2">
        <f>SUM(B11:E11)</f>
        <v>1415.6213371814326</v>
      </c>
      <c r="H11" s="2"/>
      <c r="I11" s="2"/>
    </row>
    <row r="12" spans="1:9" x14ac:dyDescent="0.35">
      <c r="A12" s="3"/>
      <c r="B12" s="2"/>
      <c r="C12" s="2"/>
      <c r="D12" s="2"/>
      <c r="E12" s="2"/>
      <c r="F12" s="2"/>
      <c r="G12" s="2"/>
      <c r="H12" s="2"/>
      <c r="I12" s="2"/>
    </row>
    <row r="13" spans="1:9" x14ac:dyDescent="0.35">
      <c r="A13" s="3" t="s">
        <v>9</v>
      </c>
      <c r="B13" s="2"/>
      <c r="C13" s="2"/>
      <c r="D13" s="2"/>
      <c r="E13" s="2"/>
      <c r="F13" s="2"/>
    </row>
    <row r="14" spans="1:9" x14ac:dyDescent="0.35">
      <c r="A14" s="3" t="s">
        <v>39</v>
      </c>
      <c r="B14" s="2">
        <v>1</v>
      </c>
      <c r="C14" s="2">
        <v>1</v>
      </c>
      <c r="D14" s="2">
        <v>1</v>
      </c>
      <c r="E14" s="2">
        <v>1</v>
      </c>
      <c r="F14" s="2"/>
    </row>
    <row r="15" spans="1:9" x14ac:dyDescent="0.3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 t="s">
        <v>5</v>
      </c>
      <c r="B16" s="2" t="s">
        <v>6</v>
      </c>
      <c r="C16" s="2" t="s">
        <v>7</v>
      </c>
      <c r="D16" s="2"/>
      <c r="E16" s="2"/>
      <c r="F16" s="2"/>
      <c r="G16" s="2"/>
      <c r="H16" s="2"/>
      <c r="I16" s="2"/>
    </row>
    <row r="17" spans="1:9" x14ac:dyDescent="0.35">
      <c r="A17" s="2">
        <f>SUMPRODUCT(B8:E8,B14:E14)</f>
        <v>125.999999533487</v>
      </c>
      <c r="B17" s="2" t="s">
        <v>6</v>
      </c>
      <c r="C17" s="2">
        <v>126</v>
      </c>
      <c r="D17" s="2"/>
      <c r="E17" s="2"/>
      <c r="F17" s="2"/>
      <c r="G17" s="2"/>
      <c r="H17" s="2"/>
      <c r="I17" s="2"/>
    </row>
    <row r="18" spans="1:9" x14ac:dyDescent="0.35">
      <c r="D18" s="2"/>
      <c r="E18" s="2"/>
      <c r="F18" s="2"/>
      <c r="G18" s="2"/>
      <c r="H18" s="2"/>
      <c r="I18" s="2"/>
    </row>
    <row r="19" spans="1:9" x14ac:dyDescent="0.35">
      <c r="A19" s="3" t="s">
        <v>42</v>
      </c>
      <c r="B19" s="2"/>
      <c r="C19" s="2"/>
      <c r="D19" s="2"/>
      <c r="E19" s="2"/>
      <c r="F19" s="2"/>
      <c r="G19" s="2"/>
      <c r="H19" s="2"/>
      <c r="I19" s="2"/>
    </row>
    <row r="20" spans="1:9" x14ac:dyDescent="0.35">
      <c r="A20" s="7" t="s">
        <v>40</v>
      </c>
      <c r="B20" s="13">
        <f>'Q8.8)a'!G9</f>
        <v>1410.4785056724199</v>
      </c>
      <c r="C20" s="2"/>
    </row>
    <row r="21" spans="1:9" x14ac:dyDescent="0.35">
      <c r="A21" s="7" t="s">
        <v>43</v>
      </c>
      <c r="B21" s="14">
        <f>G11</f>
        <v>1415.6213371814326</v>
      </c>
    </row>
    <row r="22" spans="1:9" x14ac:dyDescent="0.35">
      <c r="A22" s="13" t="s">
        <v>42</v>
      </c>
      <c r="B22" s="14">
        <f>B21-B20</f>
        <v>5.1428315090126944</v>
      </c>
    </row>
    <row r="23" spans="1:9" x14ac:dyDescent="0.35">
      <c r="A23" s="13" t="s">
        <v>44</v>
      </c>
      <c r="B23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tabSelected="1" workbookViewId="0"/>
  </sheetViews>
  <sheetFormatPr defaultRowHeight="14.5" x14ac:dyDescent="0.35"/>
  <cols>
    <col min="1" max="1" width="2.1796875" customWidth="1"/>
    <col min="2" max="2" width="6" bestFit="1" customWidth="1"/>
    <col min="3" max="3" width="23.54296875" bestFit="1" customWidth="1"/>
    <col min="4" max="5" width="11.81640625" bestFit="1" customWidth="1"/>
  </cols>
  <sheetData>
    <row r="1" spans="1:5" x14ac:dyDescent="0.35">
      <c r="A1" s="15" t="s">
        <v>46</v>
      </c>
    </row>
    <row r="2" spans="1:5" x14ac:dyDescent="0.35">
      <c r="A2" s="15" t="s">
        <v>47</v>
      </c>
    </row>
    <row r="3" spans="1:5" x14ac:dyDescent="0.35">
      <c r="A3" s="15" t="s">
        <v>48</v>
      </c>
    </row>
    <row r="6" spans="1:5" ht="15" thickBot="1" x14ac:dyDescent="0.4">
      <c r="A6" t="s">
        <v>49</v>
      </c>
    </row>
    <row r="7" spans="1:5" x14ac:dyDescent="0.35">
      <c r="B7" s="19"/>
      <c r="C7" s="19"/>
      <c r="D7" s="19" t="s">
        <v>52</v>
      </c>
      <c r="E7" s="19" t="s">
        <v>54</v>
      </c>
    </row>
    <row r="8" spans="1:5" ht="15" thickBot="1" x14ac:dyDescent="0.4">
      <c r="B8" s="20" t="s">
        <v>50</v>
      </c>
      <c r="C8" s="20" t="s">
        <v>51</v>
      </c>
      <c r="D8" s="20" t="s">
        <v>53</v>
      </c>
      <c r="E8" s="20" t="s">
        <v>55</v>
      </c>
    </row>
    <row r="9" spans="1:5" x14ac:dyDescent="0.35">
      <c r="B9" s="17" t="s">
        <v>58</v>
      </c>
      <c r="C9" s="17" t="s">
        <v>59</v>
      </c>
      <c r="D9" s="17">
        <v>77.256085684018743</v>
      </c>
      <c r="E9" s="17">
        <v>0</v>
      </c>
    </row>
    <row r="10" spans="1:5" x14ac:dyDescent="0.35">
      <c r="B10" s="17" t="s">
        <v>60</v>
      </c>
      <c r="C10" s="17" t="s">
        <v>61</v>
      </c>
      <c r="D10" s="17">
        <v>29.079376968960403</v>
      </c>
      <c r="E10" s="17">
        <v>0</v>
      </c>
    </row>
    <row r="11" spans="1:5" x14ac:dyDescent="0.35">
      <c r="B11" s="17" t="s">
        <v>62</v>
      </c>
      <c r="C11" s="17" t="s">
        <v>63</v>
      </c>
      <c r="D11" s="17">
        <v>13.285295693222245</v>
      </c>
      <c r="E11" s="17">
        <v>0</v>
      </c>
    </row>
    <row r="12" spans="1:5" ht="15" thickBot="1" x14ac:dyDescent="0.4">
      <c r="B12" s="18" t="s">
        <v>64</v>
      </c>
      <c r="C12" s="18" t="s">
        <v>65</v>
      </c>
      <c r="D12" s="18">
        <v>6.379241187285607</v>
      </c>
      <c r="E12" s="18">
        <v>0</v>
      </c>
    </row>
    <row r="14" spans="1:5" ht="15" thickBot="1" x14ac:dyDescent="0.4">
      <c r="A14" t="s">
        <v>9</v>
      </c>
    </row>
    <row r="15" spans="1:5" x14ac:dyDescent="0.35">
      <c r="B15" s="19"/>
      <c r="C15" s="19"/>
      <c r="D15" s="19" t="s">
        <v>52</v>
      </c>
      <c r="E15" s="19" t="s">
        <v>56</v>
      </c>
    </row>
    <row r="16" spans="1:5" ht="15" thickBot="1" x14ac:dyDescent="0.4">
      <c r="B16" s="20" t="s">
        <v>50</v>
      </c>
      <c r="C16" s="20" t="s">
        <v>51</v>
      </c>
      <c r="D16" s="20" t="s">
        <v>53</v>
      </c>
      <c r="E16" s="20" t="s">
        <v>57</v>
      </c>
    </row>
    <row r="17" spans="2:5" ht="15" thickBot="1" x14ac:dyDescent="0.4">
      <c r="B17" s="18" t="s">
        <v>66</v>
      </c>
      <c r="C17" s="18" t="s">
        <v>5</v>
      </c>
      <c r="D17" s="18">
        <v>125.999999533487</v>
      </c>
      <c r="E17" s="18">
        <v>5.1325916706196884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 8.6)a,b)</vt:lpstr>
      <vt:lpstr>Q8.3)a,b</vt:lpstr>
      <vt:lpstr>Q8.8)a</vt:lpstr>
      <vt:lpstr>Q8.8)b</vt:lpstr>
      <vt:lpstr>Sensitivity Report 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potnis</dc:creator>
  <cp:lastModifiedBy>sarthak potnis</cp:lastModifiedBy>
  <dcterms:created xsi:type="dcterms:W3CDTF">2016-12-06T18:54:13Z</dcterms:created>
  <dcterms:modified xsi:type="dcterms:W3CDTF">2016-12-06T19:44:35Z</dcterms:modified>
</cp:coreProperties>
</file>