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msi-my.sharepoint.com/personal/sarthak_s_msisurfaces_com/Documents/Desktop/Excel To PPT/"/>
    </mc:Choice>
  </mc:AlternateContent>
  <xr:revisionPtr revIDLastSave="16" documentId="13_ncr:1_{C05E5BD8-8077-4EFC-B60A-1CEC9B5BB4B9}" xr6:coauthVersionLast="47" xr6:coauthVersionMax="47" xr10:uidLastSave="{346EC164-71CD-45EC-B8F4-F7D567267B20}"/>
  <bookViews>
    <workbookView xWindow="-120" yWindow="-120" windowWidth="29040" windowHeight="15720" xr2:uid="{DB0C0A3E-B489-4809-ADCF-87899D3897D6}"/>
  </bookViews>
  <sheets>
    <sheet name="Fountains" sheetId="2" r:id="rId1"/>
    <sheet name="Trellis" sheetId="1" r:id="rId2"/>
    <sheet name="Sculp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2" i="2" l="1"/>
  <c r="P42" i="2"/>
  <c r="U42" i="2" s="1"/>
  <c r="T41" i="2"/>
  <c r="P41" i="2"/>
  <c r="U41" i="2" s="1"/>
  <c r="T40" i="2"/>
  <c r="P40" i="2"/>
  <c r="U40" i="2" s="1"/>
  <c r="T39" i="2"/>
  <c r="P39" i="2"/>
  <c r="U39" i="2" s="1"/>
  <c r="T38" i="2"/>
  <c r="P38" i="2"/>
  <c r="U38" i="2" s="1"/>
  <c r="T37" i="2"/>
  <c r="P37" i="2"/>
  <c r="U37" i="2" s="1"/>
  <c r="T36" i="2"/>
  <c r="P36" i="2"/>
  <c r="U36" i="2" s="1"/>
  <c r="T35" i="2"/>
  <c r="P35" i="2"/>
  <c r="U35" i="2" s="1"/>
  <c r="J35" i="2"/>
  <c r="L35" i="2" s="1"/>
  <c r="M35" i="2" s="1"/>
  <c r="W34" i="2"/>
  <c r="T34" i="2"/>
  <c r="P34" i="2"/>
  <c r="U34" i="2" s="1"/>
  <c r="J34" i="2"/>
  <c r="L34" i="2" s="1"/>
  <c r="M34" i="2" s="1"/>
  <c r="S34" i="2" s="1"/>
  <c r="W33" i="2"/>
  <c r="T33" i="2"/>
  <c r="P33" i="2"/>
  <c r="U33" i="2" s="1"/>
  <c r="J33" i="2"/>
  <c r="L33" i="2" s="1"/>
  <c r="M33" i="2" s="1"/>
  <c r="T32" i="2"/>
  <c r="P32" i="2"/>
  <c r="U32" i="2" s="1"/>
  <c r="J32" i="2"/>
  <c r="L32" i="2" s="1"/>
  <c r="M32" i="2" s="1"/>
  <c r="S32" i="2" s="1"/>
  <c r="T31" i="2"/>
  <c r="P31" i="2"/>
  <c r="U31" i="2" s="1"/>
  <c r="L31" i="2"/>
  <c r="M31" i="2" s="1"/>
  <c r="S31" i="2" s="1"/>
  <c r="J31" i="2"/>
  <c r="W30" i="2"/>
  <c r="T30" i="2"/>
  <c r="P30" i="2"/>
  <c r="U30" i="2" s="1"/>
  <c r="J30" i="2"/>
  <c r="L30" i="2" s="1"/>
  <c r="M30" i="2" s="1"/>
  <c r="S30" i="2" s="1"/>
  <c r="W29" i="2"/>
  <c r="T29" i="2"/>
  <c r="P29" i="2"/>
  <c r="U29" i="2" s="1"/>
  <c r="L29" i="2"/>
  <c r="M29" i="2" s="1"/>
  <c r="S29" i="2" s="1"/>
  <c r="J29" i="2"/>
  <c r="T17" i="3"/>
  <c r="P17" i="3"/>
  <c r="U17" i="3" s="1"/>
  <c r="T15" i="3"/>
  <c r="P15" i="3"/>
  <c r="U15" i="3" s="1"/>
  <c r="T14" i="3"/>
  <c r="P14" i="3"/>
  <c r="U14" i="3" s="1"/>
  <c r="T13" i="3"/>
  <c r="P13" i="3"/>
  <c r="U13" i="3" s="1"/>
  <c r="T16" i="3"/>
  <c r="P16" i="3"/>
  <c r="U16" i="3" s="1"/>
  <c r="T18" i="3"/>
  <c r="P18" i="3"/>
  <c r="U18" i="3" s="1"/>
  <c r="S33" i="2" l="1"/>
  <c r="S35" i="2"/>
  <c r="S37" i="2"/>
  <c r="S39" i="2"/>
  <c r="S41" i="2"/>
  <c r="S42" i="2"/>
  <c r="S36" i="2"/>
  <c r="S38" i="2"/>
  <c r="S40" i="2"/>
  <c r="S17" i="3"/>
  <c r="S15" i="3"/>
  <c r="S13" i="3"/>
  <c r="S14" i="3"/>
  <c r="S16" i="3"/>
  <c r="S18" i="3"/>
  <c r="P19" i="3" l="1"/>
  <c r="S19" i="3" s="1"/>
  <c r="T19" i="3"/>
  <c r="U19" i="3" l="1"/>
  <c r="Y4" i="1" l="1"/>
  <c r="Y5" i="1"/>
  <c r="Y6" i="1"/>
  <c r="Y7" i="1"/>
  <c r="Y8" i="1"/>
  <c r="Y3" i="1"/>
  <c r="T4" i="3"/>
  <c r="T5" i="3"/>
  <c r="T6" i="3"/>
  <c r="T7" i="3"/>
  <c r="T8" i="3"/>
  <c r="T9" i="3"/>
  <c r="T10" i="3"/>
  <c r="T11" i="3"/>
  <c r="T12" i="3"/>
  <c r="T3" i="3"/>
  <c r="P4" i="3"/>
  <c r="U4" i="3" s="1"/>
  <c r="P5" i="3"/>
  <c r="U5" i="3" s="1"/>
  <c r="P6" i="3"/>
  <c r="U6" i="3" s="1"/>
  <c r="P7" i="3"/>
  <c r="U7" i="3" s="1"/>
  <c r="P8" i="3"/>
  <c r="U8" i="3" s="1"/>
  <c r="P9" i="3"/>
  <c r="U9" i="3" s="1"/>
  <c r="P10" i="3"/>
  <c r="U10" i="3" s="1"/>
  <c r="P11" i="3"/>
  <c r="U11" i="3" s="1"/>
  <c r="P12" i="3"/>
  <c r="U12" i="3" s="1"/>
  <c r="P3" i="3"/>
  <c r="U3" i="3" s="1"/>
  <c r="T3" i="1"/>
  <c r="T4" i="1"/>
  <c r="T5" i="1"/>
  <c r="T6" i="1"/>
  <c r="T7" i="1"/>
  <c r="T8" i="1"/>
  <c r="P3" i="1"/>
  <c r="U3" i="1" s="1"/>
  <c r="P4" i="1"/>
  <c r="P5" i="1"/>
  <c r="P6" i="1"/>
  <c r="U6" i="1" s="1"/>
  <c r="P7" i="1"/>
  <c r="P8" i="1"/>
  <c r="U4" i="1" l="1"/>
  <c r="U8" i="1"/>
  <c r="U7" i="1"/>
  <c r="U5" i="1"/>
  <c r="J12" i="3" l="1"/>
  <c r="L12" i="3" s="1"/>
  <c r="M12" i="3" s="1"/>
  <c r="S12" i="3" s="1"/>
  <c r="J11" i="3"/>
  <c r="L11" i="3" s="1"/>
  <c r="M11" i="3" s="1"/>
  <c r="S11" i="3" s="1"/>
  <c r="J10" i="3"/>
  <c r="L10" i="3" s="1"/>
  <c r="M10" i="3" s="1"/>
  <c r="S10" i="3" s="1"/>
  <c r="J9" i="3"/>
  <c r="L9" i="3" s="1"/>
  <c r="M9" i="3" s="1"/>
  <c r="S9" i="3" s="1"/>
  <c r="J8" i="3"/>
  <c r="L8" i="3" s="1"/>
  <c r="M8" i="3" s="1"/>
  <c r="S8" i="3" s="1"/>
  <c r="J7" i="3"/>
  <c r="L7" i="3" s="1"/>
  <c r="M7" i="3" s="1"/>
  <c r="S7" i="3" s="1"/>
  <c r="J6" i="3"/>
  <c r="L6" i="3" s="1"/>
  <c r="M6" i="3" s="1"/>
  <c r="S6" i="3" s="1"/>
  <c r="J5" i="3"/>
  <c r="L5" i="3" s="1"/>
  <c r="M5" i="3" s="1"/>
  <c r="S5" i="3" s="1"/>
  <c r="J4" i="3"/>
  <c r="L4" i="3" s="1"/>
  <c r="M4" i="3" s="1"/>
  <c r="S4" i="3" s="1"/>
  <c r="J3" i="3"/>
  <c r="L3" i="3" s="1"/>
  <c r="M3" i="3" s="1"/>
  <c r="S3" i="3" s="1"/>
  <c r="M8" i="1"/>
  <c r="S8" i="1" s="1"/>
  <c r="M7" i="1"/>
  <c r="S7" i="1" s="1"/>
  <c r="J6" i="1"/>
  <c r="L6" i="1" s="1"/>
  <c r="M6" i="1" s="1"/>
  <c r="S6" i="1" s="1"/>
  <c r="J5" i="1"/>
  <c r="L5" i="1" s="1"/>
  <c r="M5" i="1" s="1"/>
  <c r="S5" i="1" s="1"/>
  <c r="J4" i="1"/>
  <c r="L4" i="1" s="1"/>
  <c r="M4" i="1" s="1"/>
  <c r="S4" i="1" s="1"/>
  <c r="J3" i="1"/>
  <c r="L3" i="1" s="1"/>
  <c r="M3" i="1" s="1"/>
  <c r="S3" i="1" s="1"/>
  <c r="W10" i="3" l="1"/>
  <c r="W5" i="3" l="1"/>
  <c r="W3" i="3"/>
  <c r="W11" i="3"/>
  <c r="W6" i="3"/>
  <c r="W4" i="3"/>
  <c r="W7" i="3"/>
</calcChain>
</file>

<file path=xl/sharedStrings.xml><?xml version="1.0" encoding="utf-8"?>
<sst xmlns="http://schemas.openxmlformats.org/spreadsheetml/2006/main" count="849" uniqueCount="149">
  <si>
    <t>DESCRIPTION</t>
  </si>
  <si>
    <t>SIZE(IN)</t>
  </si>
  <si>
    <t>Material</t>
  </si>
  <si>
    <t>COO</t>
  </si>
  <si>
    <t>FOB PRICE/PC  (USD)</t>
  </si>
  <si>
    <t>DUTY+TARIFFS</t>
  </si>
  <si>
    <t xml:space="preserve">FREIGHT </t>
  </si>
  <si>
    <t>UNITS/FCL 40ft</t>
  </si>
  <si>
    <t>FREIGHT/UNIT</t>
  </si>
  <si>
    <t>LANDED COST CAD</t>
  </si>
  <si>
    <t>Product Link</t>
  </si>
  <si>
    <t xml:space="preserve">Trellis </t>
  </si>
  <si>
    <t xml:space="preserve">China </t>
  </si>
  <si>
    <t>Link</t>
  </si>
  <si>
    <t>0.39x26.65x80</t>
  </si>
  <si>
    <t xml:space="preserve">Steel </t>
  </si>
  <si>
    <t>46.65x12.99x12.99</t>
  </si>
  <si>
    <t>11.5x23.62x54</t>
  </si>
  <si>
    <t>0.39x24x72</t>
  </si>
  <si>
    <t>7.07x31.5x93</t>
  </si>
  <si>
    <t>Iron</t>
  </si>
  <si>
    <t>Metal</t>
  </si>
  <si>
    <t>32x96</t>
  </si>
  <si>
    <t>13.60x13.60x16.10</t>
  </si>
  <si>
    <t xml:space="preserve">Ceramic </t>
  </si>
  <si>
    <t>Vietnam</t>
  </si>
  <si>
    <t>22.04x22.04x24.01</t>
  </si>
  <si>
    <t xml:space="preserve">Polyresin Fountain </t>
  </si>
  <si>
    <t>11.81x7.87X23.62</t>
  </si>
  <si>
    <t xml:space="preserve">Resin </t>
  </si>
  <si>
    <t>11.81x9.83x27.55</t>
  </si>
  <si>
    <t>9.83x9.05x19.68</t>
  </si>
  <si>
    <t xml:space="preserve">Fiber Glass Fountain </t>
  </si>
  <si>
    <t>12.99 × 12.99 × 15.94</t>
  </si>
  <si>
    <t xml:space="preserve">Fiber Glass </t>
  </si>
  <si>
    <t>11.81 × 9.84 × 22.44</t>
  </si>
  <si>
    <t xml:space="preserve">Resin Fountain </t>
  </si>
  <si>
    <t>11.22 × 11.22 × 7.87</t>
  </si>
  <si>
    <t xml:space="preserve">Poly resin </t>
  </si>
  <si>
    <t>13.39 × 8.66 × 39.37</t>
  </si>
  <si>
    <t>10.94 × 10.94 × 23.43</t>
  </si>
  <si>
    <t>9.45 × 7.09 × 17.32</t>
  </si>
  <si>
    <t>FibreClay</t>
  </si>
  <si>
    <t>Elf STATUE</t>
  </si>
  <si>
    <t>6.69 × 6.69 × 14.96</t>
  </si>
  <si>
    <t>FIBRE CLAY POTS</t>
  </si>
  <si>
    <t>16.14 × 16.93 × 15.75</t>
  </si>
  <si>
    <t>16.93 × 16.93 × 15.35</t>
  </si>
  <si>
    <t>16.54 × 16.54 × 15.35</t>
  </si>
  <si>
    <t>Fiber Cement Buddha</t>
  </si>
  <si>
    <t>18.89 x 14.17 x25.59</t>
  </si>
  <si>
    <t xml:space="preserve">Fiber Cement    </t>
  </si>
  <si>
    <t>Resin Statues</t>
  </si>
  <si>
    <t>3.43x2.36x4.21</t>
  </si>
  <si>
    <t>3.15x2.56x5.39</t>
  </si>
  <si>
    <t>1.65x1.85x5.31</t>
  </si>
  <si>
    <t>3.93 x 2.75 x 4.72</t>
  </si>
  <si>
    <t>HD Gross Cost</t>
  </si>
  <si>
    <t>HD Net Cost</t>
  </si>
  <si>
    <t>HD Suggested Retail</t>
  </si>
  <si>
    <t>Suggested Retail PRICE - Rishabh</t>
  </si>
  <si>
    <t>MSI NET IMU</t>
  </si>
  <si>
    <t>HD Gross IMU</t>
  </si>
  <si>
    <t>MSI IMU NET</t>
  </si>
  <si>
    <t>HD NET IMU</t>
  </si>
  <si>
    <t>MSI IMU Net</t>
  </si>
  <si>
    <t>HD IMU Gross</t>
  </si>
  <si>
    <t>HD IMU Net</t>
  </si>
  <si>
    <t>Retail Savings</t>
  </si>
  <si>
    <t>Item #</t>
  </si>
  <si>
    <t>Name</t>
  </si>
  <si>
    <t>CER-FOU-001</t>
  </si>
  <si>
    <t>CER-FOU-002</t>
  </si>
  <si>
    <t>Ceramic Fountain - 001</t>
  </si>
  <si>
    <t>Ceramic Fountain - 002</t>
  </si>
  <si>
    <t>POLY-FOU-001</t>
  </si>
  <si>
    <t>POLY-FOU-002</t>
  </si>
  <si>
    <t>POLY-FOU-003</t>
  </si>
  <si>
    <t>Polyresin Fountain - 001</t>
  </si>
  <si>
    <t>Polyresin Fountain - 002</t>
  </si>
  <si>
    <t>Polyresin Fountain - 003</t>
  </si>
  <si>
    <t>FIB-GLS-FOU-001</t>
  </si>
  <si>
    <t>FIB-GLS-FOU-003</t>
  </si>
  <si>
    <t>Fiber Glass Fountain - 001</t>
  </si>
  <si>
    <t>Fiber Glass Fountain - 003</t>
  </si>
  <si>
    <t>RES-FOU-001</t>
  </si>
  <si>
    <t>RES-FOU-002</t>
  </si>
  <si>
    <t>RES-FOU-003</t>
  </si>
  <si>
    <t>RES-FOU-004</t>
  </si>
  <si>
    <t>Resin Fountain - 001</t>
  </si>
  <si>
    <t>Resin Fountain - 002</t>
  </si>
  <si>
    <t>Resin Fountain - 003</t>
  </si>
  <si>
    <t>Resin Fountain - 004</t>
  </si>
  <si>
    <t>ELF-STA-001</t>
  </si>
  <si>
    <t>ELF-STA-002</t>
  </si>
  <si>
    <t>Elf STATUE - 001</t>
  </si>
  <si>
    <t>Elf STATUE - 002</t>
  </si>
  <si>
    <t>FIB-CLY-POT-001</t>
  </si>
  <si>
    <t>FIB-CLY-POT-002</t>
  </si>
  <si>
    <t>FIB-CLY-POT-003</t>
  </si>
  <si>
    <t>FIBRE CLAY POTS - 001</t>
  </si>
  <si>
    <t>FIBRE CLAY POTS - 002</t>
  </si>
  <si>
    <t>FIBRE CLAY POTS - 003</t>
  </si>
  <si>
    <t>FIB-CEM-BUD</t>
  </si>
  <si>
    <t>RES-STA-001</t>
  </si>
  <si>
    <t>RES-STA-002</t>
  </si>
  <si>
    <t>RES-STA-003</t>
  </si>
  <si>
    <t>RES-STA-004</t>
  </si>
  <si>
    <t>Resin Statues - 001</t>
  </si>
  <si>
    <t>Resin Statues - 002</t>
  </si>
  <si>
    <t>Resin Statues - 003</t>
  </si>
  <si>
    <t>Resin Statues - 004</t>
  </si>
  <si>
    <t>TRE-STL-001</t>
  </si>
  <si>
    <t>TRE-STL-004</t>
  </si>
  <si>
    <t>TRE-STL-005</t>
  </si>
  <si>
    <t>TRE-STL-006</t>
  </si>
  <si>
    <t>TRE-IRN-001</t>
  </si>
  <si>
    <t>TRE-MET-002</t>
  </si>
  <si>
    <t>Steel Trellis - 001</t>
  </si>
  <si>
    <t>Steel Trellis - 004</t>
  </si>
  <si>
    <t>Steel Trellis - 005</t>
  </si>
  <si>
    <t>Steel Trellis - 006</t>
  </si>
  <si>
    <t>Iron Trellis - 001</t>
  </si>
  <si>
    <t>Metal Trellis - 002</t>
  </si>
  <si>
    <t>Animal planter</t>
  </si>
  <si>
    <t>32X21X25</t>
  </si>
  <si>
    <t>33X26X29</t>
  </si>
  <si>
    <t>39X23X21</t>
  </si>
  <si>
    <t>38X24X16</t>
  </si>
  <si>
    <t>37X23.5X24</t>
  </si>
  <si>
    <t>33X23X36</t>
  </si>
  <si>
    <t>Image</t>
  </si>
  <si>
    <t>Unit Retail</t>
  </si>
  <si>
    <t>Unit Cost</t>
  </si>
  <si>
    <t>IMU%</t>
  </si>
  <si>
    <t>Projected Sales Units</t>
  </si>
  <si>
    <t>Projected Sales Rtl</t>
  </si>
  <si>
    <t>Key Product Feature #1</t>
  </si>
  <si>
    <t>Key Product Feature #2</t>
  </si>
  <si>
    <t>Key Product Feature #3</t>
  </si>
  <si>
    <t>Associated Customer Benefit #1</t>
  </si>
  <si>
    <t>Associated Customer Benefit #2</t>
  </si>
  <si>
    <t>Associated Customer Benefit #3</t>
  </si>
  <si>
    <t>Roman arch trellis design structure</t>
  </si>
  <si>
    <t>All steel corrosion resistant build</t>
  </si>
  <si>
    <t>owder coat finish for durability</t>
  </si>
  <si>
    <t>üSupports vertical plant growth easily</t>
  </si>
  <si>
    <t>Enhances garden beauty and style</t>
  </si>
  <si>
    <t>üSuitable for multiple outdoor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</si>
</sst>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\$#,##0.00_);[Red]\(\$#,##0.00\)"/>
    <numFmt numFmtId="165" formatCode="&quot;$&quot;#,##0.00"/>
    <numFmt numFmtId="166" formatCode="&quot;$&quot;#,##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 tint="0.14999847407452621"/>
      <name val="Aptos Narrow"/>
      <family val="2"/>
      <scheme val="minor"/>
    </font>
    <font>
      <b/>
      <sz val="16"/>
      <color theme="1" tint="0.14999847407452621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sz val="12"/>
      <name val="Times New Roman"/>
      <family val="1"/>
    </font>
    <font>
      <sz val="16"/>
      <color theme="1"/>
      <name val="Aptos Narrow"/>
      <family val="2"/>
      <scheme val="minor"/>
    </font>
    <font>
      <sz val="12"/>
      <color theme="1" tint="0.14999847407452621"/>
      <name val="Arial"/>
      <family val="2"/>
    </font>
    <font>
      <sz val="12"/>
      <name val="宋体"/>
      <charset val="134"/>
    </font>
    <font>
      <b/>
      <sz val="12"/>
      <color theme="1" tint="0.14999847407452621"/>
      <name val="Arial"/>
      <family val="2"/>
    </font>
    <font>
      <b/>
      <sz val="12"/>
      <color theme="8" tint="-0.249977111117893"/>
      <name val="Arial"/>
      <family val="2"/>
    </font>
    <font>
      <sz val="11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2"/>
      <color rgb="FF262626"/>
      <name val="Arial"/>
      <family val="2"/>
    </font>
    <font>
      <b/>
      <sz val="12"/>
      <color rgb="FF305496"/>
      <name val="Arial"/>
      <family val="2"/>
    </font>
    <font>
      <b/>
      <sz val="16"/>
      <color theme="1" tint="0.14999847407452621"/>
      <name val="Arial"/>
      <family val="2"/>
    </font>
    <font>
      <sz val="16"/>
      <color theme="1" tint="0.14999847407452621"/>
      <name val="Arial"/>
      <family val="2"/>
    </font>
    <font>
      <sz val="16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9" fillId="0" borderId="0">
      <alignment vertical="center"/>
    </xf>
  </cellStyleXfs>
  <cellXfs count="9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164" fontId="6" fillId="5" borderId="2" xfId="4" applyNumberFormat="1" applyFont="1" applyFill="1" applyBorder="1" applyAlignment="1">
      <alignment horizontal="center" vertical="center" wrapText="1"/>
    </xf>
    <xf numFmtId="10" fontId="7" fillId="0" borderId="2" xfId="2" applyNumberFormat="1" applyFont="1" applyBorder="1" applyAlignment="1">
      <alignment horizontal="left" vertical="center" wrapText="1"/>
    </xf>
    <xf numFmtId="165" fontId="8" fillId="2" borderId="2" xfId="1" applyNumberFormat="1" applyFont="1" applyFill="1" applyBorder="1" applyAlignment="1">
      <alignment horizontal="left" vertical="center"/>
    </xf>
    <xf numFmtId="165" fontId="10" fillId="4" borderId="2" xfId="1" applyNumberFormat="1" applyFont="1" applyFill="1" applyBorder="1" applyAlignment="1">
      <alignment horizontal="left" vertical="center"/>
    </xf>
    <xf numFmtId="9" fontId="8" fillId="2" borderId="2" xfId="2" applyFont="1" applyFill="1" applyBorder="1" applyAlignment="1">
      <alignment horizontal="left" vertical="center"/>
    </xf>
    <xf numFmtId="165" fontId="11" fillId="2" borderId="2" xfId="1" applyNumberFormat="1" applyFont="1" applyFill="1" applyBorder="1" applyAlignment="1">
      <alignment horizontal="left" vertical="center"/>
    </xf>
    <xf numFmtId="0" fontId="2" fillId="2" borderId="2" xfId="3" applyFill="1" applyBorder="1" applyAlignment="1">
      <alignment horizontal="center" vertical="center"/>
    </xf>
    <xf numFmtId="0" fontId="2" fillId="0" borderId="2" xfId="3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8" fontId="6" fillId="6" borderId="2" xfId="0" applyNumberFormat="1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left" vertical="center" wrapText="1"/>
    </xf>
    <xf numFmtId="8" fontId="14" fillId="7" borderId="2" xfId="0" applyNumberFormat="1" applyFont="1" applyFill="1" applyBorder="1" applyAlignment="1">
      <alignment horizontal="left" vertical="center"/>
    </xf>
    <xf numFmtId="8" fontId="15" fillId="7" borderId="2" xfId="0" applyNumberFormat="1" applyFont="1" applyFill="1" applyBorder="1" applyAlignment="1">
      <alignment horizontal="left" vertical="center"/>
    </xf>
    <xf numFmtId="0" fontId="2" fillId="0" borderId="4" xfId="3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vertical="center"/>
    </xf>
    <xf numFmtId="0" fontId="0" fillId="0" borderId="2" xfId="0" applyBorder="1"/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 wrapText="1"/>
      <protection hidden="1"/>
    </xf>
    <xf numFmtId="164" fontId="18" fillId="5" borderId="2" xfId="4" applyNumberFormat="1" applyFont="1" applyFill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9" fillId="2" borderId="2" xfId="3" applyFont="1" applyFill="1" applyBorder="1" applyAlignment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2" fontId="20" fillId="0" borderId="2" xfId="0" applyNumberFormat="1" applyFont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left" vertical="center"/>
    </xf>
    <xf numFmtId="165" fontId="4" fillId="4" borderId="2" xfId="1" applyNumberFormat="1" applyFont="1" applyFill="1" applyBorder="1" applyAlignment="1">
      <alignment horizontal="left" vertical="center"/>
    </xf>
    <xf numFmtId="9" fontId="3" fillId="2" borderId="2" xfId="2" applyFont="1" applyFill="1" applyBorder="1" applyAlignment="1">
      <alignment horizontal="left" vertical="center"/>
    </xf>
    <xf numFmtId="165" fontId="5" fillId="2" borderId="2" xfId="1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7" fillId="0" borderId="2" xfId="0" applyFont="1" applyBorder="1"/>
    <xf numFmtId="0" fontId="13" fillId="0" borderId="2" xfId="0" applyFont="1" applyBorder="1"/>
    <xf numFmtId="0" fontId="0" fillId="2" borderId="0" xfId="0" applyFill="1"/>
    <xf numFmtId="165" fontId="4" fillId="2" borderId="2" xfId="1" applyNumberFormat="1" applyFont="1" applyFill="1" applyBorder="1" applyAlignment="1">
      <alignment horizontal="left" vertical="center"/>
    </xf>
    <xf numFmtId="165" fontId="10" fillId="2" borderId="2" xfId="1" applyNumberFormat="1" applyFont="1" applyFill="1" applyBorder="1" applyAlignment="1">
      <alignment horizontal="left" vertical="center"/>
    </xf>
    <xf numFmtId="2" fontId="7" fillId="8" borderId="2" xfId="0" applyNumberFormat="1" applyFont="1" applyFill="1" applyBorder="1" applyAlignment="1">
      <alignment horizontal="center" vertical="center" wrapText="1"/>
    </xf>
    <xf numFmtId="0" fontId="19" fillId="8" borderId="2" xfId="3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2" fontId="20" fillId="8" borderId="2" xfId="0" applyNumberFormat="1" applyFont="1" applyFill="1" applyBorder="1" applyAlignment="1">
      <alignment horizontal="center" vertical="center" wrapText="1"/>
    </xf>
    <xf numFmtId="164" fontId="18" fillId="8" borderId="2" xfId="0" applyNumberFormat="1" applyFont="1" applyFill="1" applyBorder="1" applyAlignment="1">
      <alignment horizontal="center" vertical="center"/>
    </xf>
    <xf numFmtId="10" fontId="7" fillId="8" borderId="2" xfId="2" applyNumberFormat="1" applyFont="1" applyFill="1" applyBorder="1" applyAlignment="1">
      <alignment horizontal="left" vertical="center" wrapText="1"/>
    </xf>
    <xf numFmtId="165" fontId="3" fillId="8" borderId="2" xfId="1" applyNumberFormat="1" applyFont="1" applyFill="1" applyBorder="1" applyAlignment="1">
      <alignment horizontal="left" vertical="center"/>
    </xf>
    <xf numFmtId="165" fontId="4" fillId="8" borderId="2" xfId="1" applyNumberFormat="1" applyFont="1" applyFill="1" applyBorder="1" applyAlignment="1">
      <alignment horizontal="left" vertical="center"/>
    </xf>
    <xf numFmtId="9" fontId="3" fillId="8" borderId="2" xfId="2" applyFont="1" applyFill="1" applyBorder="1" applyAlignment="1">
      <alignment horizontal="left" vertical="center"/>
    </xf>
    <xf numFmtId="165" fontId="5" fillId="8" borderId="2" xfId="1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9" fontId="0" fillId="0" borderId="0" xfId="2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 applyProtection="1">
      <alignment horizontal="center" vertical="center" wrapText="1"/>
      <protection hidden="1"/>
    </xf>
    <xf numFmtId="2" fontId="22" fillId="2" borderId="2" xfId="0" applyNumberFormat="1" applyFont="1" applyFill="1" applyBorder="1" applyAlignment="1">
      <alignment horizontal="center" vertical="center" wrapText="1"/>
    </xf>
    <xf numFmtId="164" fontId="21" fillId="5" borderId="2" xfId="4" applyNumberFormat="1" applyFont="1" applyFill="1" applyBorder="1" applyAlignment="1">
      <alignment horizontal="center" vertical="center" wrapText="1"/>
    </xf>
    <xf numFmtId="10" fontId="22" fillId="0" borderId="2" xfId="2" applyNumberFormat="1" applyFont="1" applyBorder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 wrapText="1"/>
    </xf>
    <xf numFmtId="165" fontId="10" fillId="4" borderId="2" xfId="1" applyNumberFormat="1" applyFont="1" applyFill="1" applyBorder="1" applyAlignment="1">
      <alignment horizontal="center" vertical="center"/>
    </xf>
    <xf numFmtId="165" fontId="10" fillId="2" borderId="2" xfId="1" applyNumberFormat="1" applyFont="1" applyFill="1" applyBorder="1" applyAlignment="1">
      <alignment horizontal="center" vertical="center"/>
    </xf>
    <xf numFmtId="9" fontId="8" fillId="2" borderId="2" xfId="2" applyFont="1" applyFill="1" applyBorder="1" applyAlignment="1">
      <alignment horizontal="center" vertical="center"/>
    </xf>
    <xf numFmtId="165" fontId="11" fillId="2" borderId="2" xfId="1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 vertical="center"/>
    </xf>
    <xf numFmtId="164" fontId="21" fillId="5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 applyProtection="1">
      <alignment horizontal="center" vertical="center"/>
      <protection hidden="1"/>
    </xf>
    <xf numFmtId="0" fontId="23" fillId="0" borderId="2" xfId="3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8" fontId="21" fillId="6" borderId="2" xfId="0" applyNumberFormat="1" applyFont="1" applyFill="1" applyBorder="1" applyAlignment="1">
      <alignment horizontal="center" vertical="center"/>
    </xf>
    <xf numFmtId="10" fontId="24" fillId="0" borderId="2" xfId="0" applyNumberFormat="1" applyFont="1" applyBorder="1" applyAlignment="1">
      <alignment horizontal="center" vertical="center" wrapText="1"/>
    </xf>
    <xf numFmtId="8" fontId="14" fillId="7" borderId="2" xfId="0" applyNumberFormat="1" applyFont="1" applyFill="1" applyBorder="1" applyAlignment="1">
      <alignment horizontal="center" vertical="center"/>
    </xf>
    <xf numFmtId="8" fontId="15" fillId="7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/>
    </xf>
    <xf numFmtId="0" fontId="11" fillId="2" borderId="2" xfId="1" applyNumberFormat="1" applyFont="1" applyFill="1" applyBorder="1" applyAlignment="1">
      <alignment horizontal="left" vertical="center"/>
    </xf>
    <xf numFmtId="0" fontId="25" fillId="4" borderId="2" xfId="0" applyFont="1" applyFill="1" applyBorder="1" applyAlignment="1">
      <alignment wrapText="1"/>
    </xf>
    <xf numFmtId="166" fontId="0" fillId="0" borderId="2" xfId="0" applyNumberFormat="1" applyBorder="1"/>
    <xf numFmtId="0" fontId="25" fillId="4" borderId="3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5">
    <cellStyle name="Currency" xfId="1" builtinId="4"/>
    <cellStyle name="Hyperlink" xfId="3" builtinId="8"/>
    <cellStyle name="Normal" xfId="0" builtinId="0"/>
    <cellStyle name="Percent" xfId="2" builtinId="5"/>
    <cellStyle name="常规 17" xfId="4" xr:uid="{9BB834B5-7856-4962-A66C-6E6AB8A11E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g"/><Relationship Id="rId30" Type="http://schemas.openxmlformats.org/officeDocument/2006/relationships/image" Target="../media/image30.jpe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13" Type="http://schemas.microsoft.com/office/2007/relationships/hdphoto" Target="../media/hdphoto1.wdp"/><Relationship Id="rId18" Type="http://schemas.openxmlformats.org/officeDocument/2006/relationships/image" Target="../media/image33.jpeg"/><Relationship Id="rId3" Type="http://schemas.openxmlformats.org/officeDocument/2006/relationships/image" Target="../media/image20.jpeg"/><Relationship Id="rId7" Type="http://schemas.openxmlformats.org/officeDocument/2006/relationships/image" Target="../media/image24.png"/><Relationship Id="rId12" Type="http://schemas.openxmlformats.org/officeDocument/2006/relationships/image" Target="../media/image35.png"/><Relationship Id="rId17" Type="http://schemas.openxmlformats.org/officeDocument/2006/relationships/image" Target="../media/image32.jpeg"/><Relationship Id="rId2" Type="http://schemas.openxmlformats.org/officeDocument/2006/relationships/image" Target="../media/image19.jpeg"/><Relationship Id="rId16" Type="http://schemas.openxmlformats.org/officeDocument/2006/relationships/image" Target="../media/image31.jpeg"/><Relationship Id="rId1" Type="http://schemas.openxmlformats.org/officeDocument/2006/relationships/image" Target="../media/image18.jpeg"/><Relationship Id="rId6" Type="http://schemas.openxmlformats.org/officeDocument/2006/relationships/image" Target="../media/image23.png"/><Relationship Id="rId11" Type="http://schemas.openxmlformats.org/officeDocument/2006/relationships/image" Target="../media/image28.jpeg"/><Relationship Id="rId5" Type="http://schemas.openxmlformats.org/officeDocument/2006/relationships/image" Target="../media/image22.png"/><Relationship Id="rId15" Type="http://schemas.openxmlformats.org/officeDocument/2006/relationships/image" Target="../media/image30.jpeg"/><Relationship Id="rId10" Type="http://schemas.openxmlformats.org/officeDocument/2006/relationships/image" Target="../media/image27.jpg"/><Relationship Id="rId19" Type="http://schemas.openxmlformats.org/officeDocument/2006/relationships/image" Target="../media/image34.jpeg"/><Relationship Id="rId4" Type="http://schemas.openxmlformats.org/officeDocument/2006/relationships/image" Target="../media/image21.png"/><Relationship Id="rId9" Type="http://schemas.openxmlformats.org/officeDocument/2006/relationships/image" Target="../media/image26.jp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47625</xdr:rowOff>
    </xdr:from>
    <xdr:to>
      <xdr:col>0</xdr:col>
      <xdr:colOff>1365620</xdr:colOff>
      <xdr:row>1</xdr:row>
      <xdr:rowOff>1666172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70F18-5112-44FB-8E8F-6D0678D7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1925" y="2009775"/>
          <a:ext cx="1203695" cy="161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2</xdr:row>
      <xdr:rowOff>152400</xdr:rowOff>
    </xdr:from>
    <xdr:to>
      <xdr:col>0</xdr:col>
      <xdr:colOff>1346920</xdr:colOff>
      <xdr:row>2</xdr:row>
      <xdr:rowOff>1537853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09AD66-B183-464A-9CFC-8AF45B51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638550"/>
          <a:ext cx="1118320" cy="1385453"/>
        </a:xfrm>
        <a:prstGeom prst="rect">
          <a:avLst/>
        </a:prstGeom>
      </xdr:spPr>
    </xdr:pic>
    <xdr:clientData/>
  </xdr:twoCellAnchor>
  <xdr:twoCellAnchor>
    <xdr:from>
      <xdr:col>0</xdr:col>
      <xdr:colOff>438150</xdr:colOff>
      <xdr:row>3</xdr:row>
      <xdr:rowOff>38100</xdr:rowOff>
    </xdr:from>
    <xdr:to>
      <xdr:col>0</xdr:col>
      <xdr:colOff>1228597</xdr:colOff>
      <xdr:row>3</xdr:row>
      <xdr:rowOff>1581150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D78CC8-5EBC-4C18-8F1E-5323ACED9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6022" r="28063" b="9544"/>
        <a:stretch>
          <a:fillRect/>
        </a:stretch>
      </xdr:blipFill>
      <xdr:spPr>
        <a:xfrm>
          <a:off x="438150" y="5267325"/>
          <a:ext cx="790447" cy="1543050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4</xdr:row>
      <xdr:rowOff>114300</xdr:rowOff>
    </xdr:from>
    <xdr:to>
      <xdr:col>0</xdr:col>
      <xdr:colOff>1126981</xdr:colOff>
      <xdr:row>4</xdr:row>
      <xdr:rowOff>1504950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8BA3C2-0A45-40F7-B32D-C5F74E908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0532" t="-1" r="36756" b="11091"/>
        <a:stretch>
          <a:fillRect/>
        </a:stretch>
      </xdr:blipFill>
      <xdr:spPr>
        <a:xfrm>
          <a:off x="495300" y="7086600"/>
          <a:ext cx="631681" cy="1390650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5</xdr:row>
      <xdr:rowOff>47625</xdr:rowOff>
    </xdr:from>
    <xdr:to>
      <xdr:col>0</xdr:col>
      <xdr:colOff>1219201</xdr:colOff>
      <xdr:row>5</xdr:row>
      <xdr:rowOff>1665163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E91272-D869-4CEA-A4DC-C11C91D3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5238" t="8967" r="34409" b="7425"/>
        <a:stretch>
          <a:fillRect/>
        </a:stretch>
      </xdr:blipFill>
      <xdr:spPr>
        <a:xfrm>
          <a:off x="428625" y="8763000"/>
          <a:ext cx="790576" cy="1617538"/>
        </a:xfrm>
        <a:prstGeom prst="rect">
          <a:avLst/>
        </a:prstGeom>
      </xdr:spPr>
    </xdr:pic>
    <xdr:clientData/>
  </xdr:twoCellAnchor>
  <xdr:twoCellAnchor>
    <xdr:from>
      <xdr:col>0</xdr:col>
      <xdr:colOff>352425</xdr:colOff>
      <xdr:row>6</xdr:row>
      <xdr:rowOff>228600</xdr:rowOff>
    </xdr:from>
    <xdr:to>
      <xdr:col>0</xdr:col>
      <xdr:colOff>1370542</xdr:colOff>
      <xdr:row>6</xdr:row>
      <xdr:rowOff>1420260</xdr:rowOff>
    </xdr:to>
    <xdr:pic>
      <xdr:nvPicPr>
        <xdr:cNvPr id="7" name="图片 2">
          <a:extLst>
            <a:ext uri="{FF2B5EF4-FFF2-40B4-BE49-F238E27FC236}">
              <a16:creationId xmlns:a16="http://schemas.microsoft.com/office/drawing/2014/main" id="{6FC028BA-C6D1-486A-8BFA-4196B49B5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687050"/>
          <a:ext cx="1018117" cy="1191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342900</xdr:colOff>
      <xdr:row>7</xdr:row>
      <xdr:rowOff>104774</xdr:rowOff>
    </xdr:from>
    <xdr:to>
      <xdr:col>0</xdr:col>
      <xdr:colOff>1242956</xdr:colOff>
      <xdr:row>7</xdr:row>
      <xdr:rowOff>1632141</xdr:rowOff>
    </xdr:to>
    <xdr:pic>
      <xdr:nvPicPr>
        <xdr:cNvPr id="9" name="图片 7">
          <a:extLst>
            <a:ext uri="{FF2B5EF4-FFF2-40B4-BE49-F238E27FC236}">
              <a16:creationId xmlns:a16="http://schemas.microsoft.com/office/drawing/2014/main" id="{4ACC3A4E-1C16-4A7A-91C8-4845C703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5"/>
        <a:stretch>
          <a:fillRect/>
        </a:stretch>
      </xdr:blipFill>
      <xdr:spPr bwMode="auto">
        <a:xfrm>
          <a:off x="342900" y="14049374"/>
          <a:ext cx="900056" cy="1527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8</xdr:row>
      <xdr:rowOff>142875</xdr:rowOff>
    </xdr:from>
    <xdr:to>
      <xdr:col>0</xdr:col>
      <xdr:colOff>1504950</xdr:colOff>
      <xdr:row>8</xdr:row>
      <xdr:rowOff>1552575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0D33AD-9D54-4A40-A466-63DC16A9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5830550"/>
          <a:ext cx="1343025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400050</xdr:colOff>
      <xdr:row>9</xdr:row>
      <xdr:rowOff>142875</xdr:rowOff>
    </xdr:from>
    <xdr:to>
      <xdr:col>0</xdr:col>
      <xdr:colOff>1146398</xdr:colOff>
      <xdr:row>9</xdr:row>
      <xdr:rowOff>1581150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034058-D0D9-4B4F-B010-CCE448145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73625"/>
          <a:ext cx="746348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10</xdr:row>
      <xdr:rowOff>123825</xdr:rowOff>
    </xdr:from>
    <xdr:to>
      <xdr:col>0</xdr:col>
      <xdr:colOff>1223884</xdr:colOff>
      <xdr:row>10</xdr:row>
      <xdr:rowOff>1533525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209863-983C-418D-B0F6-C3F2A348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9297650"/>
          <a:ext cx="785734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152401</xdr:colOff>
      <xdr:row>11</xdr:row>
      <xdr:rowOff>133350</xdr:rowOff>
    </xdr:from>
    <xdr:to>
      <xdr:col>0</xdr:col>
      <xdr:colOff>1546597</xdr:colOff>
      <xdr:row>11</xdr:row>
      <xdr:rowOff>1636184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A1A693-9D46-4290-A38F-0F317BD6B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21050250"/>
          <a:ext cx="1394196" cy="1502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361950</xdr:colOff>
      <xdr:row>12</xdr:row>
      <xdr:rowOff>209550</xdr:rowOff>
    </xdr:from>
    <xdr:to>
      <xdr:col>0</xdr:col>
      <xdr:colOff>1038225</xdr:colOff>
      <xdr:row>12</xdr:row>
      <xdr:rowOff>1616748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FE777F-3F27-4A5A-B561-1FD6724F2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1950" y="2257425"/>
          <a:ext cx="673100" cy="1407198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13</xdr:row>
      <xdr:rowOff>133350</xdr:rowOff>
    </xdr:from>
    <xdr:to>
      <xdr:col>0</xdr:col>
      <xdr:colOff>1066800</xdr:colOff>
      <xdr:row>13</xdr:row>
      <xdr:rowOff>1708837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62B000-D9AB-4A51-907F-E6604A45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0" y="4038600"/>
          <a:ext cx="685800" cy="1572312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14</xdr:row>
      <xdr:rowOff>19050</xdr:rowOff>
    </xdr:from>
    <xdr:to>
      <xdr:col>0</xdr:col>
      <xdr:colOff>1190625</xdr:colOff>
      <xdr:row>14</xdr:row>
      <xdr:rowOff>1844823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3C7F7C-2F5B-414A-AA4E-063684DF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3050" y="5781675"/>
          <a:ext cx="914400" cy="1825773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15</xdr:row>
      <xdr:rowOff>114300</xdr:rowOff>
    </xdr:from>
    <xdr:to>
      <xdr:col>0</xdr:col>
      <xdr:colOff>990600</xdr:colOff>
      <xdr:row>15</xdr:row>
      <xdr:rowOff>1745201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669F99F-B236-4342-93CD-7AFF758CB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5750" y="7734300"/>
          <a:ext cx="704850" cy="1627726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16</xdr:row>
      <xdr:rowOff>123825</xdr:rowOff>
    </xdr:from>
    <xdr:to>
      <xdr:col>0</xdr:col>
      <xdr:colOff>1047750</xdr:colOff>
      <xdr:row>16</xdr:row>
      <xdr:rowOff>1771650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9FB76AA-1492-4C9F-8F88-0D1FEC05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598025"/>
          <a:ext cx="723900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428625</xdr:colOff>
      <xdr:row>17</xdr:row>
      <xdr:rowOff>85724</xdr:rowOff>
    </xdr:from>
    <xdr:to>
      <xdr:col>0</xdr:col>
      <xdr:colOff>1024450</xdr:colOff>
      <xdr:row>17</xdr:row>
      <xdr:rowOff>1790699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36E7792-5D56-4C9C-A3C7-0E014C46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11423649"/>
          <a:ext cx="595825" cy="170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123825</xdr:colOff>
      <xdr:row>20</xdr:row>
      <xdr:rowOff>51052</xdr:rowOff>
    </xdr:from>
    <xdr:to>
      <xdr:col>0</xdr:col>
      <xdr:colOff>1485900</xdr:colOff>
      <xdr:row>20</xdr:row>
      <xdr:rowOff>1371600</xdr:rowOff>
    </xdr:to>
    <xdr:pic>
      <xdr:nvPicPr>
        <xdr:cNvPr id="19" name="图片 148306">
          <a:extLst>
            <a:ext uri="{FF2B5EF4-FFF2-40B4-BE49-F238E27FC236}">
              <a16:creationId xmlns:a16="http://schemas.microsoft.com/office/drawing/2014/main" id="{7FB80A3A-296E-4A76-ADC9-B0BC0F9B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1" t="19415" r="25275" b="15384"/>
        <a:stretch>
          <a:fillRect/>
        </a:stretch>
      </xdr:blipFill>
      <xdr:spPr bwMode="auto">
        <a:xfrm>
          <a:off x="120650" y="4600827"/>
          <a:ext cx="1365250" cy="1323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133351</xdr:colOff>
      <xdr:row>21</xdr:row>
      <xdr:rowOff>57150</xdr:rowOff>
    </xdr:from>
    <xdr:to>
      <xdr:col>0</xdr:col>
      <xdr:colOff>1486461</xdr:colOff>
      <xdr:row>21</xdr:row>
      <xdr:rowOff>1343025</xdr:rowOff>
    </xdr:to>
    <xdr:pic>
      <xdr:nvPicPr>
        <xdr:cNvPr id="20" name="图片 148308">
          <a:extLst>
            <a:ext uri="{FF2B5EF4-FFF2-40B4-BE49-F238E27FC236}">
              <a16:creationId xmlns:a16="http://schemas.microsoft.com/office/drawing/2014/main" id="{8C7D584B-3621-4774-BA7D-9BFBC18A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8" t="21059" r="17210" b="5229"/>
        <a:stretch>
          <a:fillRect/>
        </a:stretch>
      </xdr:blipFill>
      <xdr:spPr bwMode="auto">
        <a:xfrm>
          <a:off x="133351" y="6048375"/>
          <a:ext cx="1353110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180974</xdr:colOff>
      <xdr:row>22</xdr:row>
      <xdr:rowOff>62767</xdr:rowOff>
    </xdr:from>
    <xdr:to>
      <xdr:col>0</xdr:col>
      <xdr:colOff>1447799</xdr:colOff>
      <xdr:row>22</xdr:row>
      <xdr:rowOff>1362075</xdr:rowOff>
    </xdr:to>
    <xdr:pic>
      <xdr:nvPicPr>
        <xdr:cNvPr id="21" name="图片 148310">
          <a:extLst>
            <a:ext uri="{FF2B5EF4-FFF2-40B4-BE49-F238E27FC236}">
              <a16:creationId xmlns:a16="http://schemas.microsoft.com/office/drawing/2014/main" id="{94483A85-8CA3-4C6C-8CD4-A4B9F6F1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2" t="25781" r="25108" b="3958"/>
        <a:stretch>
          <a:fillRect/>
        </a:stretch>
      </xdr:blipFill>
      <xdr:spPr bwMode="auto">
        <a:xfrm>
          <a:off x="184149" y="7495442"/>
          <a:ext cx="1263650" cy="1292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314326</xdr:colOff>
      <xdr:row>23</xdr:row>
      <xdr:rowOff>57149</xdr:rowOff>
    </xdr:from>
    <xdr:to>
      <xdr:col>0</xdr:col>
      <xdr:colOff>1254954</xdr:colOff>
      <xdr:row>23</xdr:row>
      <xdr:rowOff>1402970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8DB6361-A8B0-41C8-A9E6-786D3000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1151" y="8924924"/>
          <a:ext cx="943803" cy="134264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24</xdr:row>
      <xdr:rowOff>76200</xdr:rowOff>
    </xdr:from>
    <xdr:to>
      <xdr:col>0</xdr:col>
      <xdr:colOff>1511451</xdr:colOff>
      <xdr:row>24</xdr:row>
      <xdr:rowOff>1333500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C4FE930-B070-4709-B60B-549C608D5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7800" y="10382250"/>
          <a:ext cx="1336826" cy="125730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25</xdr:row>
      <xdr:rowOff>76200</xdr:rowOff>
    </xdr:from>
    <xdr:to>
      <xdr:col>0</xdr:col>
      <xdr:colOff>1376553</xdr:colOff>
      <xdr:row>25</xdr:row>
      <xdr:rowOff>1378080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1667575-992F-4B22-9147-9A06019D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700" y="11820525"/>
          <a:ext cx="1113028" cy="1305055"/>
        </a:xfrm>
        <a:prstGeom prst="rect">
          <a:avLst/>
        </a:prstGeom>
      </xdr:spPr>
    </xdr:pic>
    <xdr:clientData/>
  </xdr:twoCellAnchor>
  <xdr:twoCellAnchor>
    <xdr:from>
      <xdr:col>0</xdr:col>
      <xdr:colOff>523875</xdr:colOff>
      <xdr:row>26</xdr:row>
      <xdr:rowOff>180975</xdr:rowOff>
    </xdr:from>
    <xdr:to>
      <xdr:col>0</xdr:col>
      <xdr:colOff>1130232</xdr:colOff>
      <xdr:row>26</xdr:row>
      <xdr:rowOff>1314450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E65E485-B6D7-4571-BEA9-F87F65701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0700" y="13360400"/>
          <a:ext cx="612707" cy="1136650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27</xdr:row>
      <xdr:rowOff>123825</xdr:rowOff>
    </xdr:from>
    <xdr:ext cx="1276350" cy="1248603"/>
    <xdr:pic>
      <xdr:nvPicPr>
        <xdr:cNvPr id="26" name="Picture 25" descr="A statue of a child and a dog&#10;&#10;AI-generated content may be incorrect.">
          <a:extLst>
            <a:ext uri="{FF2B5EF4-FFF2-40B4-BE49-F238E27FC236}">
              <a16:creationId xmlns:a16="http://schemas.microsoft.com/office/drawing/2014/main" id="{B70F2A1B-6330-4B95-A7FA-28A0B837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741525"/>
          <a:ext cx="1276350" cy="1248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190500</xdr:colOff>
      <xdr:row>18</xdr:row>
      <xdr:rowOff>104775</xdr:rowOff>
    </xdr:from>
    <xdr:to>
      <xdr:col>0</xdr:col>
      <xdr:colOff>1364107</xdr:colOff>
      <xdr:row>18</xdr:row>
      <xdr:rowOff>1275207</xdr:rowOff>
    </xdr:to>
    <xdr:pic>
      <xdr:nvPicPr>
        <xdr:cNvPr id="27" name="图片 28">
          <a:extLst>
            <a:ext uri="{FF2B5EF4-FFF2-40B4-BE49-F238E27FC236}">
              <a16:creationId xmlns:a16="http://schemas.microsoft.com/office/drawing/2014/main" id="{6AE06708-DF32-4D90-9256-AE4F201CC2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"/>
        <a:srcRect l="22224" t="19551" r="25017" b="12546"/>
        <a:stretch>
          <a:fillRect/>
        </a:stretch>
      </xdr:blipFill>
      <xdr:spPr>
        <a:xfrm>
          <a:off x="190500" y="1778000"/>
          <a:ext cx="1173607" cy="117360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19</xdr:row>
      <xdr:rowOff>114300</xdr:rowOff>
    </xdr:from>
    <xdr:to>
      <xdr:col>0</xdr:col>
      <xdr:colOff>1345057</xdr:colOff>
      <xdr:row>19</xdr:row>
      <xdr:rowOff>1287907</xdr:rowOff>
    </xdr:to>
    <xdr:pic>
      <xdr:nvPicPr>
        <xdr:cNvPr id="28" name="图片 12">
          <a:extLst>
            <a:ext uri="{FF2B5EF4-FFF2-40B4-BE49-F238E27FC236}">
              <a16:creationId xmlns:a16="http://schemas.microsoft.com/office/drawing/2014/main" id="{014E39BC-B4FC-4414-B10C-4978049D81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"/>
        <a:srcRect l="33594" t="18500" r="35229" b="14537"/>
        <a:stretch>
          <a:fillRect/>
        </a:stretch>
      </xdr:blipFill>
      <xdr:spPr>
        <a:xfrm>
          <a:off x="171450" y="3228975"/>
          <a:ext cx="1173607" cy="1173607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28</xdr:row>
      <xdr:rowOff>57150</xdr:rowOff>
    </xdr:from>
    <xdr:to>
      <xdr:col>0</xdr:col>
      <xdr:colOff>1486461</xdr:colOff>
      <xdr:row>28</xdr:row>
      <xdr:rowOff>1343025</xdr:rowOff>
    </xdr:to>
    <xdr:pic>
      <xdr:nvPicPr>
        <xdr:cNvPr id="29" name="图片 148308">
          <a:extLst>
            <a:ext uri="{FF2B5EF4-FFF2-40B4-BE49-F238E27FC236}">
              <a16:creationId xmlns:a16="http://schemas.microsoft.com/office/drawing/2014/main" id="{02BAD23D-8F1D-45B8-BB10-71E57034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8" t="21059" r="17210" b="5229"/>
        <a:stretch>
          <a:fillRect/>
        </a:stretch>
      </xdr:blipFill>
      <xdr:spPr bwMode="auto">
        <a:xfrm>
          <a:off x="133351" y="6048375"/>
          <a:ext cx="1353110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180974</xdr:colOff>
      <xdr:row>29</xdr:row>
      <xdr:rowOff>62767</xdr:rowOff>
    </xdr:from>
    <xdr:to>
      <xdr:col>0</xdr:col>
      <xdr:colOff>1447799</xdr:colOff>
      <xdr:row>29</xdr:row>
      <xdr:rowOff>1362075</xdr:rowOff>
    </xdr:to>
    <xdr:pic>
      <xdr:nvPicPr>
        <xdr:cNvPr id="30" name="图片 148310">
          <a:extLst>
            <a:ext uri="{FF2B5EF4-FFF2-40B4-BE49-F238E27FC236}">
              <a16:creationId xmlns:a16="http://schemas.microsoft.com/office/drawing/2014/main" id="{C43F8A28-582F-42CD-ACF9-192B0B183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2" t="25781" r="25108" b="3958"/>
        <a:stretch>
          <a:fillRect/>
        </a:stretch>
      </xdr:blipFill>
      <xdr:spPr bwMode="auto">
        <a:xfrm>
          <a:off x="184149" y="7495442"/>
          <a:ext cx="1263650" cy="1292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314326</xdr:colOff>
      <xdr:row>30</xdr:row>
      <xdr:rowOff>57149</xdr:rowOff>
    </xdr:from>
    <xdr:to>
      <xdr:col>0</xdr:col>
      <xdr:colOff>1254954</xdr:colOff>
      <xdr:row>30</xdr:row>
      <xdr:rowOff>1402970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F18E538-4CD6-427A-BAEA-F0150D72C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1151" y="8924924"/>
          <a:ext cx="943803" cy="134264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31</xdr:row>
      <xdr:rowOff>76200</xdr:rowOff>
    </xdr:from>
    <xdr:to>
      <xdr:col>0</xdr:col>
      <xdr:colOff>1511451</xdr:colOff>
      <xdr:row>31</xdr:row>
      <xdr:rowOff>1333500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F7A18A9-449A-4144-8B38-65C2D23E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7800" y="10382250"/>
          <a:ext cx="1336826" cy="125730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32</xdr:row>
      <xdr:rowOff>76200</xdr:rowOff>
    </xdr:from>
    <xdr:to>
      <xdr:col>0</xdr:col>
      <xdr:colOff>1376553</xdr:colOff>
      <xdr:row>32</xdr:row>
      <xdr:rowOff>1378080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C37876E-42EB-4336-818B-BD9B841D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700" y="11820525"/>
          <a:ext cx="1113028" cy="1305055"/>
        </a:xfrm>
        <a:prstGeom prst="rect">
          <a:avLst/>
        </a:prstGeom>
      </xdr:spPr>
    </xdr:pic>
    <xdr:clientData/>
  </xdr:twoCellAnchor>
  <xdr:twoCellAnchor>
    <xdr:from>
      <xdr:col>0</xdr:col>
      <xdr:colOff>523875</xdr:colOff>
      <xdr:row>33</xdr:row>
      <xdr:rowOff>180975</xdr:rowOff>
    </xdr:from>
    <xdr:to>
      <xdr:col>0</xdr:col>
      <xdr:colOff>1130232</xdr:colOff>
      <xdr:row>33</xdr:row>
      <xdr:rowOff>1314450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B54D4CC-DB2A-4E15-B4D9-9F9A63240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0700" y="13360400"/>
          <a:ext cx="612707" cy="1136650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34</xdr:row>
      <xdr:rowOff>123825</xdr:rowOff>
    </xdr:from>
    <xdr:ext cx="1276350" cy="1248603"/>
    <xdr:pic>
      <xdr:nvPicPr>
        <xdr:cNvPr id="35" name="Picture 34" descr="A statue of a child and a dog&#10;&#10;AI-generated content may be incorrect.">
          <a:extLst>
            <a:ext uri="{FF2B5EF4-FFF2-40B4-BE49-F238E27FC236}">
              <a16:creationId xmlns:a16="http://schemas.microsoft.com/office/drawing/2014/main" id="{DC20E811-3C28-47EE-A896-36E1225FA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741525"/>
          <a:ext cx="1276350" cy="1248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304800</xdr:colOff>
      <xdr:row>41</xdr:row>
      <xdr:rowOff>114300</xdr:rowOff>
    </xdr:from>
    <xdr:to>
      <xdr:col>0</xdr:col>
      <xdr:colOff>1475232</xdr:colOff>
      <xdr:row>41</xdr:row>
      <xdr:rowOff>1284732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9C98BEC-DDE4-41F6-8C0C-2993188C4C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3" t="18807" r="53317" b="29939"/>
        <a:stretch>
          <a:fillRect/>
        </a:stretch>
      </xdr:blipFill>
      <xdr:spPr>
        <a:xfrm>
          <a:off x="304800" y="24803100"/>
          <a:ext cx="1173607" cy="1173607"/>
        </a:xfrm>
        <a:prstGeom prst="rect">
          <a:avLst/>
        </a:prstGeom>
      </xdr:spPr>
    </xdr:pic>
    <xdr:clientData/>
  </xdr:twoCellAnchor>
  <xdr:oneCellAnchor>
    <xdr:from>
      <xdr:col>0</xdr:col>
      <xdr:colOff>257175</xdr:colOff>
      <xdr:row>35</xdr:row>
      <xdr:rowOff>95250</xdr:rowOff>
    </xdr:from>
    <xdr:ext cx="1170432" cy="1170432"/>
    <xdr:pic>
      <xdr:nvPicPr>
        <xdr:cNvPr id="37" name="Picture 36">
          <a:extLst>
            <a:ext uri="{FF2B5EF4-FFF2-40B4-BE49-F238E27FC236}">
              <a16:creationId xmlns:a16="http://schemas.microsoft.com/office/drawing/2014/main" id="{FCB198B4-C2A4-48BE-A7C6-0CE31DC3D0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4000" y="16154400"/>
          <a:ext cx="1170432" cy="1170432"/>
        </a:xfrm>
        <a:prstGeom prst="rect">
          <a:avLst/>
        </a:prstGeom>
      </xdr:spPr>
    </xdr:pic>
    <xdr:clientData/>
  </xdr:oneCellAnchor>
  <xdr:oneCellAnchor>
    <xdr:from>
      <xdr:col>0</xdr:col>
      <xdr:colOff>71436</xdr:colOff>
      <xdr:row>36</xdr:row>
      <xdr:rowOff>154778</xdr:rowOff>
    </xdr:from>
    <xdr:ext cx="1380971" cy="962025"/>
    <xdr:pic>
      <xdr:nvPicPr>
        <xdr:cNvPr id="38" name="图片 10" descr="HC20086">
          <a:extLst>
            <a:ext uri="{FF2B5EF4-FFF2-40B4-BE49-F238E27FC236}">
              <a16:creationId xmlns:a16="http://schemas.microsoft.com/office/drawing/2014/main" id="{362DA978-048A-4DE8-AF00-04ED045B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27" t="32182" r="-1299"/>
        <a:stretch>
          <a:fillRect/>
        </a:stretch>
      </xdr:blipFill>
      <xdr:spPr bwMode="auto">
        <a:xfrm>
          <a:off x="68261" y="17652203"/>
          <a:ext cx="1380971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71436</xdr:colOff>
      <xdr:row>37</xdr:row>
      <xdr:rowOff>142872</xdr:rowOff>
    </xdr:from>
    <xdr:ext cx="1476375" cy="1000125"/>
    <xdr:pic>
      <xdr:nvPicPr>
        <xdr:cNvPr id="39" name="图片 9" descr="HC20087">
          <a:extLst>
            <a:ext uri="{FF2B5EF4-FFF2-40B4-BE49-F238E27FC236}">
              <a16:creationId xmlns:a16="http://schemas.microsoft.com/office/drawing/2014/main" id="{BAC0D280-C016-4797-B773-75F93B501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4" t="38409" r="5165"/>
        <a:stretch>
          <a:fillRect/>
        </a:stretch>
      </xdr:blipFill>
      <xdr:spPr bwMode="auto">
        <a:xfrm>
          <a:off x="68261" y="19081747"/>
          <a:ext cx="14763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83342</xdr:colOff>
      <xdr:row>38</xdr:row>
      <xdr:rowOff>83342</xdr:rowOff>
    </xdr:from>
    <xdr:ext cx="1400175" cy="1247775"/>
    <xdr:pic>
      <xdr:nvPicPr>
        <xdr:cNvPr id="40" name="图片 6" descr="HC20074">
          <a:extLst>
            <a:ext uri="{FF2B5EF4-FFF2-40B4-BE49-F238E27FC236}">
              <a16:creationId xmlns:a16="http://schemas.microsoft.com/office/drawing/2014/main" id="{98BE141F-DA41-4B26-9AF8-B941143C8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3" t="29503" r="877" b="3738"/>
        <a:stretch>
          <a:fillRect/>
        </a:stretch>
      </xdr:blipFill>
      <xdr:spPr bwMode="auto">
        <a:xfrm>
          <a:off x="86517" y="20460492"/>
          <a:ext cx="14001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83342</xdr:colOff>
      <xdr:row>39</xdr:row>
      <xdr:rowOff>59530</xdr:rowOff>
    </xdr:from>
    <xdr:ext cx="1428750" cy="1314450"/>
    <xdr:pic>
      <xdr:nvPicPr>
        <xdr:cNvPr id="41" name="图片 7" descr="HC20075">
          <a:extLst>
            <a:ext uri="{FF2B5EF4-FFF2-40B4-BE49-F238E27FC236}">
              <a16:creationId xmlns:a16="http://schemas.microsoft.com/office/drawing/2014/main" id="{3D175081-E489-42CD-805C-179DFDBA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39" t="27802"/>
        <a:stretch>
          <a:fillRect/>
        </a:stretch>
      </xdr:blipFill>
      <xdr:spPr bwMode="auto">
        <a:xfrm>
          <a:off x="86517" y="21871780"/>
          <a:ext cx="14287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95248</xdr:colOff>
      <xdr:row>40</xdr:row>
      <xdr:rowOff>59530</xdr:rowOff>
    </xdr:from>
    <xdr:ext cx="1333500" cy="1352550"/>
    <xdr:pic>
      <xdr:nvPicPr>
        <xdr:cNvPr id="42" name="图片 8" descr="HC20076">
          <a:extLst>
            <a:ext uri="{FF2B5EF4-FFF2-40B4-BE49-F238E27FC236}">
              <a16:creationId xmlns:a16="http://schemas.microsoft.com/office/drawing/2014/main" id="{02F8E991-046E-46C6-89AA-3F268BF4C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7" t="12061" r="2638" b="2705"/>
        <a:stretch>
          <a:fillRect/>
        </a:stretch>
      </xdr:blipFill>
      <xdr:spPr bwMode="auto">
        <a:xfrm>
          <a:off x="95248" y="23310055"/>
          <a:ext cx="13335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123825</xdr:colOff>
      <xdr:row>43</xdr:row>
      <xdr:rowOff>51052</xdr:rowOff>
    </xdr:from>
    <xdr:to>
      <xdr:col>0</xdr:col>
      <xdr:colOff>1485900</xdr:colOff>
      <xdr:row>43</xdr:row>
      <xdr:rowOff>1371600</xdr:rowOff>
    </xdr:to>
    <xdr:pic>
      <xdr:nvPicPr>
        <xdr:cNvPr id="43" name="图片 148306">
          <a:extLst>
            <a:ext uri="{FF2B5EF4-FFF2-40B4-BE49-F238E27FC236}">
              <a16:creationId xmlns:a16="http://schemas.microsoft.com/office/drawing/2014/main" id="{07ABB6C8-895A-4C26-8BF2-FC754C43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1" t="19415" r="25275" b="15384"/>
        <a:stretch>
          <a:fillRect/>
        </a:stretch>
      </xdr:blipFill>
      <xdr:spPr bwMode="auto">
        <a:xfrm>
          <a:off x="120650" y="35030604"/>
          <a:ext cx="1365250" cy="1323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133351</xdr:colOff>
      <xdr:row>44</xdr:row>
      <xdr:rowOff>57150</xdr:rowOff>
    </xdr:from>
    <xdr:to>
      <xdr:col>0</xdr:col>
      <xdr:colOff>1486461</xdr:colOff>
      <xdr:row>44</xdr:row>
      <xdr:rowOff>1343025</xdr:rowOff>
    </xdr:to>
    <xdr:pic>
      <xdr:nvPicPr>
        <xdr:cNvPr id="44" name="图片 148308">
          <a:extLst>
            <a:ext uri="{FF2B5EF4-FFF2-40B4-BE49-F238E27FC236}">
              <a16:creationId xmlns:a16="http://schemas.microsoft.com/office/drawing/2014/main" id="{C111D856-E18C-4223-9C60-22277C0B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8" t="21059" r="17210" b="5229"/>
        <a:stretch>
          <a:fillRect/>
        </a:stretch>
      </xdr:blipFill>
      <xdr:spPr bwMode="auto">
        <a:xfrm>
          <a:off x="133351" y="36789014"/>
          <a:ext cx="1353110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180974</xdr:colOff>
      <xdr:row>45</xdr:row>
      <xdr:rowOff>62767</xdr:rowOff>
    </xdr:from>
    <xdr:to>
      <xdr:col>0</xdr:col>
      <xdr:colOff>1447799</xdr:colOff>
      <xdr:row>45</xdr:row>
      <xdr:rowOff>1362075</xdr:rowOff>
    </xdr:to>
    <xdr:pic>
      <xdr:nvPicPr>
        <xdr:cNvPr id="45" name="图片 148310">
          <a:extLst>
            <a:ext uri="{FF2B5EF4-FFF2-40B4-BE49-F238E27FC236}">
              <a16:creationId xmlns:a16="http://schemas.microsoft.com/office/drawing/2014/main" id="{8EDBEBC6-A97E-406F-A936-BF15B90F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2" t="25781" r="25108" b="3958"/>
        <a:stretch>
          <a:fillRect/>
        </a:stretch>
      </xdr:blipFill>
      <xdr:spPr bwMode="auto">
        <a:xfrm>
          <a:off x="184149" y="38546942"/>
          <a:ext cx="1263650" cy="1292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314326</xdr:colOff>
      <xdr:row>46</xdr:row>
      <xdr:rowOff>57149</xdr:rowOff>
    </xdr:from>
    <xdr:to>
      <xdr:col>0</xdr:col>
      <xdr:colOff>1254954</xdr:colOff>
      <xdr:row>46</xdr:row>
      <xdr:rowOff>1402970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13120C1-4905-4604-AC74-313575DA1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1151" y="40287285"/>
          <a:ext cx="943803" cy="134264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47</xdr:row>
      <xdr:rowOff>76200</xdr:rowOff>
    </xdr:from>
    <xdr:to>
      <xdr:col>0</xdr:col>
      <xdr:colOff>1511451</xdr:colOff>
      <xdr:row>47</xdr:row>
      <xdr:rowOff>1333500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CF0E16D-0A98-47AE-838B-97B9FE6DB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7800" y="42055473"/>
          <a:ext cx="1336826" cy="125730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48</xdr:row>
      <xdr:rowOff>76200</xdr:rowOff>
    </xdr:from>
    <xdr:to>
      <xdr:col>0</xdr:col>
      <xdr:colOff>1376553</xdr:colOff>
      <xdr:row>48</xdr:row>
      <xdr:rowOff>1378080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4FB1C1C-4C03-440F-91B3-FA9249D43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700" y="43804609"/>
          <a:ext cx="1113028" cy="1305055"/>
        </a:xfrm>
        <a:prstGeom prst="rect">
          <a:avLst/>
        </a:prstGeom>
      </xdr:spPr>
    </xdr:pic>
    <xdr:clientData/>
  </xdr:twoCellAnchor>
  <xdr:twoCellAnchor>
    <xdr:from>
      <xdr:col>0</xdr:col>
      <xdr:colOff>523875</xdr:colOff>
      <xdr:row>49</xdr:row>
      <xdr:rowOff>180975</xdr:rowOff>
    </xdr:from>
    <xdr:to>
      <xdr:col>0</xdr:col>
      <xdr:colOff>1130232</xdr:colOff>
      <xdr:row>49</xdr:row>
      <xdr:rowOff>1314450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72F2CD4-7E6B-462E-A2B6-5D6EFC74D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0700" y="45655345"/>
          <a:ext cx="612707" cy="1136650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50</xdr:row>
      <xdr:rowOff>123825</xdr:rowOff>
    </xdr:from>
    <xdr:ext cx="1276350" cy="1248603"/>
    <xdr:pic>
      <xdr:nvPicPr>
        <xdr:cNvPr id="50" name="Picture 49" descr="A statue of a child and a dog&#10;&#10;AI-generated content may be incorrect.">
          <a:extLst>
            <a:ext uri="{FF2B5EF4-FFF2-40B4-BE49-F238E27FC236}">
              <a16:creationId xmlns:a16="http://schemas.microsoft.com/office/drawing/2014/main" id="{F70E8743-F27E-41DF-9022-75E1A610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7347332"/>
          <a:ext cx="1276350" cy="1248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42</xdr:row>
      <xdr:rowOff>114300</xdr:rowOff>
    </xdr:from>
    <xdr:ext cx="1170432" cy="1170432"/>
    <xdr:pic>
      <xdr:nvPicPr>
        <xdr:cNvPr id="51" name="图片 12">
          <a:extLst>
            <a:ext uri="{FF2B5EF4-FFF2-40B4-BE49-F238E27FC236}">
              <a16:creationId xmlns:a16="http://schemas.microsoft.com/office/drawing/2014/main" id="{6BC9CA51-4949-4EB4-A2DC-7D87182B79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"/>
        <a:srcRect l="33594" t="18500" r="35229" b="14537"/>
        <a:stretch>
          <a:fillRect/>
        </a:stretch>
      </xdr:blipFill>
      <xdr:spPr>
        <a:xfrm>
          <a:off x="171450" y="33347891"/>
          <a:ext cx="1170432" cy="117043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209550</xdr:rowOff>
    </xdr:from>
    <xdr:to>
      <xdr:col>0</xdr:col>
      <xdr:colOff>1038225</xdr:colOff>
      <xdr:row>2</xdr:row>
      <xdr:rowOff>1616748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5A3C8A-E8E9-4C62-A417-EBAAC61A5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924300"/>
          <a:ext cx="676275" cy="1407198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3</xdr:row>
      <xdr:rowOff>133350</xdr:rowOff>
    </xdr:from>
    <xdr:to>
      <xdr:col>0</xdr:col>
      <xdr:colOff>1066800</xdr:colOff>
      <xdr:row>3</xdr:row>
      <xdr:rowOff>1708837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98530B-BDEF-45BF-B383-74CB2D948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9420225"/>
          <a:ext cx="685800" cy="1575487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1190625</xdr:colOff>
      <xdr:row>4</xdr:row>
      <xdr:rowOff>1844823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B3C195-858A-461D-B28E-E3E27739A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11163300"/>
          <a:ext cx="914400" cy="1825773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5</xdr:row>
      <xdr:rowOff>114300</xdr:rowOff>
    </xdr:from>
    <xdr:to>
      <xdr:col>0</xdr:col>
      <xdr:colOff>990600</xdr:colOff>
      <xdr:row>5</xdr:row>
      <xdr:rowOff>1745201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443848-6076-42F8-ADA1-3C3D5A842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" y="13115925"/>
          <a:ext cx="704850" cy="1630901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6</xdr:row>
      <xdr:rowOff>123825</xdr:rowOff>
    </xdr:from>
    <xdr:to>
      <xdr:col>0</xdr:col>
      <xdr:colOff>1047750</xdr:colOff>
      <xdr:row>6</xdr:row>
      <xdr:rowOff>1771650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EE1334-FA11-410A-8727-B35BE29B5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982825"/>
          <a:ext cx="723900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428625</xdr:colOff>
      <xdr:row>7</xdr:row>
      <xdr:rowOff>85724</xdr:rowOff>
    </xdr:from>
    <xdr:to>
      <xdr:col>0</xdr:col>
      <xdr:colOff>1024450</xdr:colOff>
      <xdr:row>7</xdr:row>
      <xdr:rowOff>1790699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6A96A6F-1BDD-42A3-923D-4F0C5957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659474"/>
          <a:ext cx="59582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4</xdr:row>
      <xdr:rowOff>51052</xdr:rowOff>
    </xdr:from>
    <xdr:to>
      <xdr:col>0</xdr:col>
      <xdr:colOff>1485900</xdr:colOff>
      <xdr:row>4</xdr:row>
      <xdr:rowOff>1371600</xdr:rowOff>
    </xdr:to>
    <xdr:pic>
      <xdr:nvPicPr>
        <xdr:cNvPr id="4" name="图片 148306">
          <a:extLst>
            <a:ext uri="{FF2B5EF4-FFF2-40B4-BE49-F238E27FC236}">
              <a16:creationId xmlns:a16="http://schemas.microsoft.com/office/drawing/2014/main" id="{166A9691-B7CD-4101-8FF5-E6AE75865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1" t="19415" r="25275" b="15384"/>
        <a:stretch>
          <a:fillRect/>
        </a:stretch>
      </xdr:blipFill>
      <xdr:spPr bwMode="auto">
        <a:xfrm>
          <a:off x="123825" y="4365877"/>
          <a:ext cx="1362075" cy="1320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133351</xdr:colOff>
      <xdr:row>5</xdr:row>
      <xdr:rowOff>57150</xdr:rowOff>
    </xdr:from>
    <xdr:to>
      <xdr:col>0</xdr:col>
      <xdr:colOff>1486461</xdr:colOff>
      <xdr:row>5</xdr:row>
      <xdr:rowOff>1343025</xdr:rowOff>
    </xdr:to>
    <xdr:pic>
      <xdr:nvPicPr>
        <xdr:cNvPr id="5" name="图片 148308">
          <a:extLst>
            <a:ext uri="{FF2B5EF4-FFF2-40B4-BE49-F238E27FC236}">
              <a16:creationId xmlns:a16="http://schemas.microsoft.com/office/drawing/2014/main" id="{7406CF26-B0AC-4179-8F81-AF1D64C1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8" t="21059" r="17210" b="5229"/>
        <a:stretch>
          <a:fillRect/>
        </a:stretch>
      </xdr:blipFill>
      <xdr:spPr bwMode="auto">
        <a:xfrm>
          <a:off x="133351" y="5810250"/>
          <a:ext cx="135311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180974</xdr:colOff>
      <xdr:row>6</xdr:row>
      <xdr:rowOff>62767</xdr:rowOff>
    </xdr:from>
    <xdr:to>
      <xdr:col>0</xdr:col>
      <xdr:colOff>1447799</xdr:colOff>
      <xdr:row>6</xdr:row>
      <xdr:rowOff>1362075</xdr:rowOff>
    </xdr:to>
    <xdr:pic>
      <xdr:nvPicPr>
        <xdr:cNvPr id="6" name="图片 148310">
          <a:extLst>
            <a:ext uri="{FF2B5EF4-FFF2-40B4-BE49-F238E27FC236}">
              <a16:creationId xmlns:a16="http://schemas.microsoft.com/office/drawing/2014/main" id="{5BA6496C-A7F8-434C-A101-A173B5683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2" t="25781" r="25108" b="3958"/>
        <a:stretch>
          <a:fillRect/>
        </a:stretch>
      </xdr:blipFill>
      <xdr:spPr bwMode="auto">
        <a:xfrm>
          <a:off x="180974" y="7254142"/>
          <a:ext cx="1266825" cy="1299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314326</xdr:colOff>
      <xdr:row>7</xdr:row>
      <xdr:rowOff>57149</xdr:rowOff>
    </xdr:from>
    <xdr:to>
      <xdr:col>0</xdr:col>
      <xdr:colOff>1254954</xdr:colOff>
      <xdr:row>7</xdr:row>
      <xdr:rowOff>1402970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C966ED-9622-4710-8F4A-A5361ECBC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6" y="8924924"/>
          <a:ext cx="940628" cy="1345821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8</xdr:row>
      <xdr:rowOff>76200</xdr:rowOff>
    </xdr:from>
    <xdr:to>
      <xdr:col>0</xdr:col>
      <xdr:colOff>1511451</xdr:colOff>
      <xdr:row>8</xdr:row>
      <xdr:rowOff>1333500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595E34A-D68F-4FAD-A1AB-E121D7309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" y="10144125"/>
          <a:ext cx="1330476" cy="125730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9</xdr:row>
      <xdr:rowOff>76200</xdr:rowOff>
    </xdr:from>
    <xdr:to>
      <xdr:col>0</xdr:col>
      <xdr:colOff>1376553</xdr:colOff>
      <xdr:row>9</xdr:row>
      <xdr:rowOff>1378080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D67142-C25C-4E18-AC05-06EBB72D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" y="11582400"/>
          <a:ext cx="1109853" cy="1301880"/>
        </a:xfrm>
        <a:prstGeom prst="rect">
          <a:avLst/>
        </a:prstGeom>
      </xdr:spPr>
    </xdr:pic>
    <xdr:clientData/>
  </xdr:twoCellAnchor>
  <xdr:twoCellAnchor>
    <xdr:from>
      <xdr:col>0</xdr:col>
      <xdr:colOff>523875</xdr:colOff>
      <xdr:row>10</xdr:row>
      <xdr:rowOff>180975</xdr:rowOff>
    </xdr:from>
    <xdr:to>
      <xdr:col>0</xdr:col>
      <xdr:colOff>1130232</xdr:colOff>
      <xdr:row>10</xdr:row>
      <xdr:rowOff>1314450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E96234-BBFE-418C-8805-7F10590F0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3875" y="13125450"/>
          <a:ext cx="606357" cy="1133475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11</xdr:row>
      <xdr:rowOff>123825</xdr:rowOff>
    </xdr:from>
    <xdr:ext cx="1276350" cy="1248603"/>
    <xdr:pic>
      <xdr:nvPicPr>
        <xdr:cNvPr id="11" name="Picture 10" descr="A statue of a child and a dog&#10;&#10;AI-generated content may be incorrect.">
          <a:extLst>
            <a:ext uri="{FF2B5EF4-FFF2-40B4-BE49-F238E27FC236}">
              <a16:creationId xmlns:a16="http://schemas.microsoft.com/office/drawing/2014/main" id="{B7E81F2E-1759-488F-8A9D-B27DFB1B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506575"/>
          <a:ext cx="1276350" cy="1248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190500</xdr:colOff>
      <xdr:row>2</xdr:row>
      <xdr:rowOff>104775</xdr:rowOff>
    </xdr:from>
    <xdr:to>
      <xdr:col>0</xdr:col>
      <xdr:colOff>1360932</xdr:colOff>
      <xdr:row>2</xdr:row>
      <xdr:rowOff>1275207</xdr:rowOff>
    </xdr:to>
    <xdr:pic>
      <xdr:nvPicPr>
        <xdr:cNvPr id="12" name="图片 28">
          <a:extLst>
            <a:ext uri="{FF2B5EF4-FFF2-40B4-BE49-F238E27FC236}">
              <a16:creationId xmlns:a16="http://schemas.microsoft.com/office/drawing/2014/main" id="{57A5CE93-480C-A7CE-81C1-3046D98DCF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/>
        <a:srcRect l="22224" t="19551" r="25017" b="12546"/>
        <a:stretch>
          <a:fillRect/>
        </a:stretch>
      </xdr:blipFill>
      <xdr:spPr>
        <a:xfrm>
          <a:off x="190500" y="1781175"/>
          <a:ext cx="1170432" cy="117043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</xdr:row>
      <xdr:rowOff>114300</xdr:rowOff>
    </xdr:from>
    <xdr:to>
      <xdr:col>0</xdr:col>
      <xdr:colOff>1341882</xdr:colOff>
      <xdr:row>3</xdr:row>
      <xdr:rowOff>1284732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ADA7733-6865-BFF8-B386-8828789F34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/>
        <a:srcRect l="33594" t="18500" r="35229" b="14537"/>
        <a:stretch>
          <a:fillRect/>
        </a:stretch>
      </xdr:blipFill>
      <xdr:spPr>
        <a:xfrm>
          <a:off x="171450" y="3228975"/>
          <a:ext cx="1170432" cy="1170432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18</xdr:row>
      <xdr:rowOff>114300</xdr:rowOff>
    </xdr:from>
    <xdr:to>
      <xdr:col>0</xdr:col>
      <xdr:colOff>1475232</xdr:colOff>
      <xdr:row>18</xdr:row>
      <xdr:rowOff>1284732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547E0D1-C401-4B12-B2E1-EC6FF351978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3" t="18807" r="53317" b="29939"/>
        <a:stretch>
          <a:fillRect/>
        </a:stretch>
      </xdr:blipFill>
      <xdr:spPr>
        <a:xfrm>
          <a:off x="304800" y="17611725"/>
          <a:ext cx="1170432" cy="117043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19</xdr:row>
      <xdr:rowOff>133350</xdr:rowOff>
    </xdr:from>
    <xdr:to>
      <xdr:col>0</xdr:col>
      <xdr:colOff>1437132</xdr:colOff>
      <xdr:row>19</xdr:row>
      <xdr:rowOff>1303782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8B461FA-41BC-0D22-2149-72D26DC3CBC8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916" t="23025" r="19057" b="20803"/>
        <a:stretch>
          <a:fillRect/>
        </a:stretch>
      </xdr:blipFill>
      <xdr:spPr bwMode="auto">
        <a:xfrm>
          <a:off x="266700" y="19069050"/>
          <a:ext cx="1170432" cy="1170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257175</xdr:colOff>
      <xdr:row>12</xdr:row>
      <xdr:rowOff>95250</xdr:rowOff>
    </xdr:from>
    <xdr:ext cx="1170432" cy="1170432"/>
    <xdr:pic>
      <xdr:nvPicPr>
        <xdr:cNvPr id="18" name="Picture 17">
          <a:extLst>
            <a:ext uri="{FF2B5EF4-FFF2-40B4-BE49-F238E27FC236}">
              <a16:creationId xmlns:a16="http://schemas.microsoft.com/office/drawing/2014/main" id="{B1371D6B-F98B-43CD-9B4F-5170F72769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7175" y="17621250"/>
          <a:ext cx="1170432" cy="1170432"/>
        </a:xfrm>
        <a:prstGeom prst="rect">
          <a:avLst/>
        </a:prstGeom>
      </xdr:spPr>
    </xdr:pic>
    <xdr:clientData/>
  </xdr:oneCellAnchor>
  <xdr:oneCellAnchor>
    <xdr:from>
      <xdr:col>0</xdr:col>
      <xdr:colOff>71436</xdr:colOff>
      <xdr:row>13</xdr:row>
      <xdr:rowOff>154778</xdr:rowOff>
    </xdr:from>
    <xdr:ext cx="1380971" cy="962025"/>
    <xdr:pic>
      <xdr:nvPicPr>
        <xdr:cNvPr id="20" name="图片 10" descr="HC20086">
          <a:extLst>
            <a:ext uri="{FF2B5EF4-FFF2-40B4-BE49-F238E27FC236}">
              <a16:creationId xmlns:a16="http://schemas.microsoft.com/office/drawing/2014/main" id="{84F43F91-D0D0-4484-A5DF-ED728D50E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27" t="32182" r="-1299"/>
        <a:stretch>
          <a:fillRect/>
        </a:stretch>
      </xdr:blipFill>
      <xdr:spPr bwMode="auto">
        <a:xfrm>
          <a:off x="71436" y="17680778"/>
          <a:ext cx="1380971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71436</xdr:colOff>
      <xdr:row>14</xdr:row>
      <xdr:rowOff>142872</xdr:rowOff>
    </xdr:from>
    <xdr:ext cx="1476375" cy="1000125"/>
    <xdr:pic>
      <xdr:nvPicPr>
        <xdr:cNvPr id="22" name="图片 9" descr="HC20087">
          <a:extLst>
            <a:ext uri="{FF2B5EF4-FFF2-40B4-BE49-F238E27FC236}">
              <a16:creationId xmlns:a16="http://schemas.microsoft.com/office/drawing/2014/main" id="{1DEF828B-40D5-4789-8169-E3F637E83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4" t="38409" r="5165"/>
        <a:stretch>
          <a:fillRect/>
        </a:stretch>
      </xdr:blipFill>
      <xdr:spPr bwMode="auto">
        <a:xfrm>
          <a:off x="71436" y="20550185"/>
          <a:ext cx="14763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83342</xdr:colOff>
      <xdr:row>15</xdr:row>
      <xdr:rowOff>83342</xdr:rowOff>
    </xdr:from>
    <xdr:ext cx="1400175" cy="1247775"/>
    <xdr:pic>
      <xdr:nvPicPr>
        <xdr:cNvPr id="23" name="图片 6" descr="HC20074">
          <a:extLst>
            <a:ext uri="{FF2B5EF4-FFF2-40B4-BE49-F238E27FC236}">
              <a16:creationId xmlns:a16="http://schemas.microsoft.com/office/drawing/2014/main" id="{256415E2-311C-48A5-BB71-2B5232861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3" t="29503" r="877" b="3738"/>
        <a:stretch>
          <a:fillRect/>
        </a:stretch>
      </xdr:blipFill>
      <xdr:spPr bwMode="auto">
        <a:xfrm>
          <a:off x="83342" y="20490655"/>
          <a:ext cx="14001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83342</xdr:colOff>
      <xdr:row>16</xdr:row>
      <xdr:rowOff>59530</xdr:rowOff>
    </xdr:from>
    <xdr:ext cx="1428750" cy="1314450"/>
    <xdr:pic>
      <xdr:nvPicPr>
        <xdr:cNvPr id="24" name="图片 7" descr="HC20075">
          <a:extLst>
            <a:ext uri="{FF2B5EF4-FFF2-40B4-BE49-F238E27FC236}">
              <a16:creationId xmlns:a16="http://schemas.microsoft.com/office/drawing/2014/main" id="{420812B5-71DD-4A23-8B18-1D8CE85A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39" t="27802"/>
        <a:stretch>
          <a:fillRect/>
        </a:stretch>
      </xdr:blipFill>
      <xdr:spPr bwMode="auto">
        <a:xfrm>
          <a:off x="83342" y="23348155"/>
          <a:ext cx="14287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95248</xdr:colOff>
      <xdr:row>17</xdr:row>
      <xdr:rowOff>59530</xdr:rowOff>
    </xdr:from>
    <xdr:ext cx="1333500" cy="1352550"/>
    <xdr:pic>
      <xdr:nvPicPr>
        <xdr:cNvPr id="25" name="图片 8" descr="HC20076">
          <a:extLst>
            <a:ext uri="{FF2B5EF4-FFF2-40B4-BE49-F238E27FC236}">
              <a16:creationId xmlns:a16="http://schemas.microsoft.com/office/drawing/2014/main" id="{01EC84E1-1B7A-4115-8384-E9996BD4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7" t="12061" r="2638" b="2705"/>
        <a:stretch>
          <a:fillRect/>
        </a:stretch>
      </xdr:blipFill>
      <xdr:spPr bwMode="auto">
        <a:xfrm>
          <a:off x="95248" y="23348155"/>
          <a:ext cx="13335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yfair.com/home/pdp/ivy-bronx-2815h-resin-modern-led-fountain-w112584916.html?auctionId=c123cc80-99e0-43f0-a18a-4d797eb48dcf&amp;trackingId=%7B%22adType%22%3A%22WSP%22%2C%22auctionId%22%3A%22c123cc80-99e0-43f0-a18a-4d797eb48dcf%22%7D&amp;adTypeId=1" TargetMode="External"/><Relationship Id="rId13" Type="http://schemas.openxmlformats.org/officeDocument/2006/relationships/hyperlink" Target="https://www.homedepot.ca/product/vigoro-glory-72-inch-black-steel-trellis/1001833536" TargetMode="External"/><Relationship Id="rId18" Type="http://schemas.openxmlformats.org/officeDocument/2006/relationships/hyperlink" Target="https://www.lowes.com/pd/Sunjoy-Sunjoy-Gray-Decorative-Buddha-Garden-D-cor-Statue/5015604569" TargetMode="External"/><Relationship Id="rId26" Type="http://schemas.openxmlformats.org/officeDocument/2006/relationships/hyperlink" Target="https://www.homedepot.ca/product/angelo-decor-set-of-3-meadowland-gnomes-statue/1001593001" TargetMode="External"/><Relationship Id="rId3" Type="http://schemas.openxmlformats.org/officeDocument/2006/relationships/hyperlink" Target="https://www.walmart.com/ip/Smart-Big-Sized-Outdoor-Waterfall-Fountain-Outdoor-Garden-Water-Feature-with-Zen-Water-Falls-for-Outside-Garden-Home-Office-Use-Classic-A/18248903926" TargetMode="External"/><Relationship Id="rId21" Type="http://schemas.openxmlformats.org/officeDocument/2006/relationships/hyperlink" Target="https://www.amazon.com/Bingo-Castle-Figurines-Friendship-Memorials/dp/B09N9VX9ZS?th=1" TargetMode="External"/><Relationship Id="rId7" Type="http://schemas.openxmlformats.org/officeDocument/2006/relationships/hyperlink" Target="https://www.wayfair.com/home/pdp/millwood-pines-385-modern-outdoor-led-waterfall-fountain-w112376973.html?piid=654256529" TargetMode="External"/><Relationship Id="rId12" Type="http://schemas.openxmlformats.org/officeDocument/2006/relationships/hyperlink" Target="https://www.homedepot.ca/product/vigoro-54-inch-gems-vertical-garden-rack-in-black/1001833537" TargetMode="External"/><Relationship Id="rId17" Type="http://schemas.openxmlformats.org/officeDocument/2006/relationships/hyperlink" Target="https://www.homedepot.ca/product/angelo-decor-set-of-3-meadowland-gnomes-statue/1001593001" TargetMode="External"/><Relationship Id="rId25" Type="http://schemas.openxmlformats.org/officeDocument/2006/relationships/hyperlink" Target="https://www.amazon.com/Bingo-Castle-Figurines-Friendship-Memorials/dp/B09N9VX9ZS?th=1" TargetMode="External"/><Relationship Id="rId2" Type="http://schemas.openxmlformats.org/officeDocument/2006/relationships/hyperlink" Target="https://www.homedepot.com/p/Glitzhome-21-25-in-H-Sand-Beige-Ceramic-Pot-Fountain-with-Pump-and-LED-Light-2007300022/316959906" TargetMode="External"/><Relationship Id="rId16" Type="http://schemas.openxmlformats.org/officeDocument/2006/relationships/hyperlink" Target="https://www.amazon.com/Trellis-Outdoor-Climbing-Rectangular-Lattice/dp/B0F725LCBX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" TargetMode="External"/><Relationship Id="rId20" Type="http://schemas.openxmlformats.org/officeDocument/2006/relationships/hyperlink" Target="https://www.amazon.com/Bingo-Castle-Figurines-Friendship-Memorials/dp/B09N9VX9ZS?th=1" TargetMode="External"/><Relationship Id="rId29" Type="http://schemas.openxmlformats.org/officeDocument/2006/relationships/hyperlink" Target="https://www.amazon.com/Bingo-Castle-Figurines-Friendship-Memorials/dp/B09N9VX9ZS?th=1" TargetMode="External"/><Relationship Id="rId1" Type="http://schemas.openxmlformats.org/officeDocument/2006/relationships/hyperlink" Target="https://www.homedepot.com/p/Glitzhome-28-25-in-H-Outdoor-Oversized-Turquoise-Petals-Textured-Ceramic-Jar-Water-Floor-Fountain-with-LED-Light-2007300084/334039357" TargetMode="External"/><Relationship Id="rId6" Type="http://schemas.openxmlformats.org/officeDocument/2006/relationships/hyperlink" Target="https://www.wayfair.ca/home/pdp/wade-logan-17-hand-glazed-outdoor-water-fountain-with-led-lights-textured-surface-c007988166.html?piid=125893103" TargetMode="External"/><Relationship Id="rId11" Type="http://schemas.openxmlformats.org/officeDocument/2006/relationships/hyperlink" Target="https://www.homedepot.ca/product/vigoro-45-inch-x-12-inch-x-12-inch-diamond-obelisk-in-black/1000466833" TargetMode="External"/><Relationship Id="rId24" Type="http://schemas.openxmlformats.org/officeDocument/2006/relationships/hyperlink" Target="https://www.amazon.com/Bingo-Castle-Figurines-Friendship-Memorials/dp/B09N9VX9ZS?th=1" TargetMode="External"/><Relationship Id="rId5" Type="http://schemas.openxmlformats.org/officeDocument/2006/relationships/hyperlink" Target="https://www.homedepot.ca/product/angelo-decor-arita-lantern-fountain-with-energy-efficient-pump-and-led-lighting/1001929524" TargetMode="External"/><Relationship Id="rId15" Type="http://schemas.openxmlformats.org/officeDocument/2006/relationships/hyperlink" Target="https://www.amazon.com/Achla-Designs-FT-30-Freestanding-Graphite/dp/B001E8T8E6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&amp;th=1" TargetMode="External"/><Relationship Id="rId23" Type="http://schemas.openxmlformats.org/officeDocument/2006/relationships/hyperlink" Target="https://thepotterypatch.com/wholesale-pottery/fiber-clay-pots/ch1866-1868-fibre-clay-face-planter/" TargetMode="External"/><Relationship Id="rId28" Type="http://schemas.openxmlformats.org/officeDocument/2006/relationships/hyperlink" Target="https://thepotterypatch.com/wholesale-pottery/fiber-clay-pots/ch1866-1868-fibre-clay-face-planter/" TargetMode="External"/><Relationship Id="rId10" Type="http://schemas.openxmlformats.org/officeDocument/2006/relationships/hyperlink" Target="https://www.homedepot.com/p/Watnature-39-7-in-5-Tier-Resin-Fiberglass-Relaxing-Outdoor-Indoor-Garden-Water-Fountain-with-LED-Lights-for-House-Art-Decor-GPF210007/318489513" TargetMode="External"/><Relationship Id="rId19" Type="http://schemas.openxmlformats.org/officeDocument/2006/relationships/hyperlink" Target="https://thepotterypatch.com/wholesale-pottery/fiber-clay-pots/ch1866-1868-fibre-clay-face-planter/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temu.com/an-indoor-floor-fountain-standing-27-55-inches-tall--a-home-decor-item-a-large-cobblestone-floor-fountain-ornament-complete-with-a-glass-ball-and-lighting-features-g-601100043562280.html?_oak_name_id=2527059740775462642&amp;_oak_mp_inf=EKjayJSo1ogBGh1nb29kc19waDB6b2xfc29sZF9vdXRfc2ltaWxhciCklvGX1jM%3D&amp;top_gallery_url=https%3A%2F%2Fimg.kwcdn.com%2Fproduct%2Ffancy%2Fc9a18d4a-b7f6-4087-9cd4-5ee90f639e8a.jpg&amp;spec_gallery_id=60198&amp;refer_page_sn=10032&amp;freesia_scene=25&amp;_oak_freesia_scene=25&amp;_oak_rec_ext_1=MTEwMjQ&amp;_oak_gallery_order=735331309%2C1840414395%2C1920818733%2C610987452%2C387158029&amp;refer_page_el_sn=200970&amp;_x_sessn_id=jtjmseazgj&amp;refer_page_name=goods&amp;refer_page_id=10032_1775482194417_c0f7r7yjii&amp;is_back=1" TargetMode="External"/><Relationship Id="rId9" Type="http://schemas.openxmlformats.org/officeDocument/2006/relationships/hyperlink" Target="https://www.wayfair.ca/home/pdp/wade-logan-17-hand-glazed-outdoor-water-fountain-with-led-lights-textured-surface-c007988166.html?piid=125893103" TargetMode="External"/><Relationship Id="rId14" Type="http://schemas.openxmlformats.org/officeDocument/2006/relationships/hyperlink" Target="https://www.homedepot.ca/product/vigoro-wisteria-80-inch-black-steel-trellis/1001833535" TargetMode="External"/><Relationship Id="rId22" Type="http://schemas.openxmlformats.org/officeDocument/2006/relationships/hyperlink" Target="https://www.lowes.com/pd/Sunjoy-Sunjoy-Gray-Decorative-Buddha-Garden-D-cor-Statue/5015604569" TargetMode="External"/><Relationship Id="rId27" Type="http://schemas.openxmlformats.org/officeDocument/2006/relationships/hyperlink" Target="https://www.lowes.com/pd/Sunjoy-Sunjoy-Gray-Decorative-Buddha-Garden-D-cor-Statue/5015604569" TargetMode="External"/><Relationship Id="rId30" Type="http://schemas.openxmlformats.org/officeDocument/2006/relationships/hyperlink" Target="https://www.amazon.com/Bingo-Castle-Figurines-Friendship-Memorials/dp/B09N9VX9ZS?th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www.homedepot.ca/product/vigoro-glory-72-inch-black-steel-trellis/1001833536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homedepot.ca/product/vigoro-54-inch-gems-vertical-garden-rack-in-black/1001833537" TargetMode="External"/><Relationship Id="rId1" Type="http://schemas.openxmlformats.org/officeDocument/2006/relationships/hyperlink" Target="https://www.homedepot.ca/product/vigoro-45-inch-x-12-inch-x-12-inch-diamond-obelisk-in-black/1000466833" TargetMode="External"/><Relationship Id="rId6" Type="http://schemas.openxmlformats.org/officeDocument/2006/relationships/hyperlink" Target="https://www.amazon.com/Trellis-Outdoor-Climbing-Rectangular-Lattice/dp/B0F725LCBX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" TargetMode="External"/><Relationship Id="rId5" Type="http://schemas.openxmlformats.org/officeDocument/2006/relationships/hyperlink" Target="https://www.amazon.com/Achla-Designs-FT-30-Freestanding-Graphite/dp/B001E8T8E6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&amp;th=1" TargetMode="External"/><Relationship Id="rId4" Type="http://schemas.openxmlformats.org/officeDocument/2006/relationships/hyperlink" Target="https://www.homedepot.ca/product/vigoro-wisteria-80-inch-black-steel-trellis/100183353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otterypatch.com/wholesale-pottery/fiber-clay-pots/ch1866-1868-fibre-clay-face-planter/" TargetMode="External"/><Relationship Id="rId2" Type="http://schemas.openxmlformats.org/officeDocument/2006/relationships/hyperlink" Target="https://www.lowes.com/pd/Sunjoy-Sunjoy-Gray-Decorative-Buddha-Garden-D-cor-Statue/5015604569" TargetMode="External"/><Relationship Id="rId1" Type="http://schemas.openxmlformats.org/officeDocument/2006/relationships/hyperlink" Target="https://www.homedepot.ca/product/angelo-decor-set-of-3-meadowland-gnomes-statue/1001593001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w.amazon.com/Bingo-Castle-Figurines-Friendship-Memorials/dp/B09N9VX9ZS?th=1" TargetMode="External"/><Relationship Id="rId4" Type="http://schemas.openxmlformats.org/officeDocument/2006/relationships/hyperlink" Target="https://www.amazon.com/Bingo-Castle-Figurines-Friendship-Memorials/dp/B09N9VX9ZS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F665-8C60-4AF9-ABFA-FE6510077526}">
  <dimension ref="A1:AF51"/>
  <sheetViews>
    <sheetView tabSelected="1" zoomScale="55" zoomScaleNormal="55" workbookViewId="0">
      <pane ySplit="1" topLeftCell="A2" activePane="bottomLeft" state="frozen"/>
      <selection pane="bottomLeft"/>
    </sheetView>
  </sheetViews>
  <sheetFormatPr defaultColWidth="24.85546875" defaultRowHeight="137.25" customHeight="1"/>
  <cols>
    <col min="3" max="3" width="30" bestFit="1" customWidth="1"/>
    <col min="4" max="4" width="27" bestFit="1" customWidth="1"/>
    <col min="5" max="5" width="12.5703125" customWidth="1"/>
    <col min="6" max="6" width="11.5703125" customWidth="1"/>
    <col min="7" max="7" width="13" customWidth="1"/>
    <col min="8" max="8" width="12.28515625" bestFit="1" customWidth="1"/>
    <col min="9" max="9" width="12.85546875" hidden="1" customWidth="1"/>
    <col min="10" max="10" width="14.85546875" hidden="1" customWidth="1"/>
    <col min="11" max="11" width="15.140625" hidden="1" customWidth="1"/>
    <col min="12" max="12" width="15.28515625" hidden="1" customWidth="1"/>
    <col min="13" max="13" width="11.85546875" customWidth="1"/>
    <col min="14" max="14" width="1.7109375" style="48" customWidth="1"/>
    <col min="15" max="16" width="14" customWidth="1"/>
    <col min="17" max="17" width="15.42578125" customWidth="1"/>
    <col min="18" max="18" width="1.7109375" customWidth="1"/>
    <col min="19" max="21" width="13.140625" customWidth="1"/>
    <col min="22" max="22" width="1.7109375" customWidth="1"/>
    <col min="23" max="23" width="14.28515625" customWidth="1"/>
    <col min="24" max="24" width="16.140625" customWidth="1"/>
    <col min="27" max="32" width="24.85546875" style="96"/>
  </cols>
  <sheetData>
    <row r="1" spans="1:32" ht="137.25" customHeight="1">
      <c r="A1" s="92" t="s">
        <v>131</v>
      </c>
      <c r="B1" s="94" t="s">
        <v>69</v>
      </c>
      <c r="C1" s="94" t="s">
        <v>70</v>
      </c>
      <c r="D1" s="94" t="s">
        <v>0</v>
      </c>
      <c r="E1" s="94" t="s">
        <v>1</v>
      </c>
      <c r="F1" s="94" t="s">
        <v>2</v>
      </c>
      <c r="G1" s="94" t="s">
        <v>3</v>
      </c>
      <c r="H1" s="94" t="s">
        <v>4</v>
      </c>
      <c r="I1" s="94" t="s">
        <v>5</v>
      </c>
      <c r="J1" s="94" t="s">
        <v>6</v>
      </c>
      <c r="K1" s="94" t="s">
        <v>7</v>
      </c>
      <c r="L1" s="94" t="s">
        <v>8</v>
      </c>
      <c r="M1" s="94" t="s">
        <v>9</v>
      </c>
      <c r="N1" s="94"/>
      <c r="O1" s="94" t="s">
        <v>57</v>
      </c>
      <c r="P1" s="94" t="s">
        <v>133</v>
      </c>
      <c r="Q1" s="94" t="s">
        <v>132</v>
      </c>
      <c r="R1" s="94"/>
      <c r="S1" s="94" t="s">
        <v>61</v>
      </c>
      <c r="T1" s="94" t="s">
        <v>62</v>
      </c>
      <c r="U1" s="94" t="s">
        <v>134</v>
      </c>
      <c r="V1" s="94"/>
      <c r="W1" s="94" t="s">
        <v>60</v>
      </c>
      <c r="X1" s="94" t="s">
        <v>10</v>
      </c>
      <c r="Y1" s="94" t="s">
        <v>135</v>
      </c>
      <c r="Z1" s="94" t="s">
        <v>136</v>
      </c>
      <c r="AA1" s="92" t="s">
        <v>137</v>
      </c>
      <c r="AB1" s="92" t="s">
        <v>138</v>
      </c>
      <c r="AC1" s="92" t="s">
        <v>139</v>
      </c>
      <c r="AD1" s="92" t="s">
        <v>140</v>
      </c>
      <c r="AE1" s="92" t="s">
        <v>141</v>
      </c>
      <c r="AF1" s="92" t="s">
        <v>142</v>
      </c>
    </row>
    <row r="2" spans="1:32" ht="137.25" customHeight="1">
      <c r="A2" s="30"/>
      <c r="B2" s="65" t="s">
        <v>71</v>
      </c>
      <c r="C2" s="65" t="s">
        <v>73</v>
      </c>
      <c r="D2" s="66" t="s">
        <v>27</v>
      </c>
      <c r="E2" s="67" t="s">
        <v>23</v>
      </c>
      <c r="F2" s="67" t="s">
        <v>24</v>
      </c>
      <c r="G2" s="67" t="s">
        <v>25</v>
      </c>
      <c r="H2" s="68">
        <v>43.41</v>
      </c>
      <c r="I2" s="69">
        <v>0</v>
      </c>
      <c r="J2" s="70">
        <v>6250</v>
      </c>
      <c r="K2" s="71">
        <v>720</v>
      </c>
      <c r="L2" s="70">
        <v>8.6805555555555554</v>
      </c>
      <c r="M2" s="72">
        <v>60.61</v>
      </c>
      <c r="N2" s="73"/>
      <c r="O2" s="70">
        <v>92.98</v>
      </c>
      <c r="P2" s="70">
        <v>79.033000000000001</v>
      </c>
      <c r="Q2" s="70">
        <v>148</v>
      </c>
      <c r="R2" s="70"/>
      <c r="S2" s="74">
        <v>0.23310515860463354</v>
      </c>
      <c r="T2" s="74">
        <v>0.37175675675675668</v>
      </c>
      <c r="U2" s="74">
        <v>0.4659932432432432</v>
      </c>
      <c r="V2" s="74"/>
      <c r="W2" s="75">
        <v>169.05454545454546</v>
      </c>
      <c r="X2" s="76" t="s">
        <v>13</v>
      </c>
      <c r="Y2" s="28">
        <v>2000</v>
      </c>
      <c r="Z2" s="93">
        <v>296000</v>
      </c>
      <c r="AA2" s="95" t="s">
        <v>143</v>
      </c>
      <c r="AB2" s="95" t="s">
        <v>144</v>
      </c>
      <c r="AC2" s="95" t="s">
        <v>145</v>
      </c>
      <c r="AD2" s="95" t="s">
        <v>146</v>
      </c>
      <c r="AE2" s="95" t="s">
        <v>147</v>
      </c>
      <c r="AF2" s="95" t="s">
        <v>148</v>
      </c>
    </row>
    <row r="3" spans="1:32" ht="137.25" customHeight="1">
      <c r="A3" s="34"/>
      <c r="B3" s="65" t="s">
        <v>72</v>
      </c>
      <c r="C3" s="65" t="s">
        <v>74</v>
      </c>
      <c r="D3" s="66" t="s">
        <v>27</v>
      </c>
      <c r="E3" s="67" t="s">
        <v>26</v>
      </c>
      <c r="F3" s="67" t="s">
        <v>24</v>
      </c>
      <c r="G3" s="67" t="s">
        <v>25</v>
      </c>
      <c r="H3" s="77">
        <v>102.98</v>
      </c>
      <c r="I3" s="69">
        <v>0</v>
      </c>
      <c r="J3" s="70">
        <v>6250</v>
      </c>
      <c r="K3" s="71">
        <v>2112</v>
      </c>
      <c r="L3" s="70">
        <v>2.9592803030303032</v>
      </c>
      <c r="M3" s="72">
        <v>54.99</v>
      </c>
      <c r="N3" s="73"/>
      <c r="O3" s="70">
        <v>88.98</v>
      </c>
      <c r="P3" s="70">
        <v>75.632999999999996</v>
      </c>
      <c r="Q3" s="70">
        <v>148</v>
      </c>
      <c r="R3" s="70"/>
      <c r="S3" s="74">
        <v>0.27293641664352852</v>
      </c>
      <c r="T3" s="74">
        <v>0.39878378378378376</v>
      </c>
      <c r="U3" s="74">
        <v>0.48896621621621628</v>
      </c>
      <c r="V3" s="74"/>
      <c r="W3" s="75">
        <v>289.99</v>
      </c>
      <c r="X3" s="76" t="s">
        <v>13</v>
      </c>
      <c r="Y3" s="28">
        <v>2000</v>
      </c>
      <c r="Z3" s="93">
        <v>296000</v>
      </c>
      <c r="AA3" s="95" t="s">
        <v>143</v>
      </c>
      <c r="AB3" s="95" t="s">
        <v>144</v>
      </c>
      <c r="AC3" s="95" t="s">
        <v>145</v>
      </c>
      <c r="AD3" s="95" t="s">
        <v>146</v>
      </c>
      <c r="AE3" s="95" t="s">
        <v>147</v>
      </c>
      <c r="AF3" s="95" t="s">
        <v>148</v>
      </c>
    </row>
    <row r="4" spans="1:32" ht="137.25" customHeight="1">
      <c r="A4" s="34"/>
      <c r="B4" s="78" t="s">
        <v>75</v>
      </c>
      <c r="C4" s="78" t="s">
        <v>78</v>
      </c>
      <c r="D4" s="66" t="s">
        <v>27</v>
      </c>
      <c r="E4" s="71" t="s">
        <v>28</v>
      </c>
      <c r="F4" s="71" t="s">
        <v>29</v>
      </c>
      <c r="G4" s="71" t="s">
        <v>12</v>
      </c>
      <c r="H4" s="77">
        <v>29.14</v>
      </c>
      <c r="I4" s="69">
        <v>6.5000000000000002E-2</v>
      </c>
      <c r="J4" s="70">
        <v>6250</v>
      </c>
      <c r="K4" s="71">
        <v>400</v>
      </c>
      <c r="L4" s="70">
        <v>15.625</v>
      </c>
      <c r="M4" s="72">
        <v>65.322739999999996</v>
      </c>
      <c r="N4" s="73"/>
      <c r="O4" s="70">
        <v>99.98</v>
      </c>
      <c r="P4" s="70">
        <v>84.983000000000004</v>
      </c>
      <c r="Q4" s="70">
        <v>168</v>
      </c>
      <c r="R4" s="70"/>
      <c r="S4" s="74">
        <v>0.23134344515962024</v>
      </c>
      <c r="T4" s="74">
        <v>0.40488095238095234</v>
      </c>
      <c r="U4" s="74">
        <v>0.49414880952380946</v>
      </c>
      <c r="V4" s="74"/>
      <c r="W4" s="75">
        <v>166.63333333333335</v>
      </c>
      <c r="X4" s="76" t="s">
        <v>13</v>
      </c>
      <c r="Y4" s="28">
        <v>1000</v>
      </c>
      <c r="Z4" s="93">
        <v>168000</v>
      </c>
      <c r="AA4" s="95" t="s">
        <v>143</v>
      </c>
      <c r="AB4" s="95" t="s">
        <v>144</v>
      </c>
      <c r="AC4" s="95" t="s">
        <v>145</v>
      </c>
      <c r="AD4" s="95" t="s">
        <v>146</v>
      </c>
      <c r="AE4" s="95" t="s">
        <v>147</v>
      </c>
      <c r="AF4" s="95" t="s">
        <v>148</v>
      </c>
    </row>
    <row r="5" spans="1:32" ht="137.25" customHeight="1">
      <c r="A5" s="34"/>
      <c r="B5" s="78" t="s">
        <v>76</v>
      </c>
      <c r="C5" s="78" t="s">
        <v>79</v>
      </c>
      <c r="D5" s="66" t="s">
        <v>27</v>
      </c>
      <c r="E5" s="71" t="s">
        <v>30</v>
      </c>
      <c r="F5" s="71" t="s">
        <v>29</v>
      </c>
      <c r="G5" s="71" t="s">
        <v>12</v>
      </c>
      <c r="H5" s="77">
        <v>36.43</v>
      </c>
      <c r="I5" s="69">
        <v>6.5000000000000002E-2</v>
      </c>
      <c r="J5" s="70">
        <v>6250</v>
      </c>
      <c r="K5" s="71">
        <v>350</v>
      </c>
      <c r="L5" s="70">
        <v>17.857142857142858</v>
      </c>
      <c r="M5" s="72">
        <v>79.317130000000006</v>
      </c>
      <c r="N5" s="73"/>
      <c r="O5" s="70">
        <v>109</v>
      </c>
      <c r="P5" s="70">
        <v>92.649999999999991</v>
      </c>
      <c r="Q5" s="70">
        <v>178</v>
      </c>
      <c r="R5" s="70"/>
      <c r="S5" s="74">
        <v>0.14390577441985952</v>
      </c>
      <c r="T5" s="74">
        <v>0.38764044943820219</v>
      </c>
      <c r="U5" s="74">
        <v>0.47949438202247197</v>
      </c>
      <c r="V5" s="74"/>
      <c r="W5" s="75">
        <v>181.66666666666669</v>
      </c>
      <c r="X5" s="76" t="s">
        <v>13</v>
      </c>
      <c r="Y5" s="28">
        <v>1000</v>
      </c>
      <c r="Z5" s="93">
        <v>178000</v>
      </c>
      <c r="AA5" s="95" t="s">
        <v>143</v>
      </c>
      <c r="AB5" s="95" t="s">
        <v>144</v>
      </c>
      <c r="AC5" s="95" t="s">
        <v>145</v>
      </c>
      <c r="AD5" s="95" t="s">
        <v>146</v>
      </c>
      <c r="AE5" s="95" t="s">
        <v>147</v>
      </c>
      <c r="AF5" s="95" t="s">
        <v>148</v>
      </c>
    </row>
    <row r="6" spans="1:32" ht="137.25" customHeight="1">
      <c r="A6" s="34"/>
      <c r="B6" s="78" t="s">
        <v>77</v>
      </c>
      <c r="C6" s="78" t="s">
        <v>80</v>
      </c>
      <c r="D6" s="66" t="s">
        <v>27</v>
      </c>
      <c r="E6" s="71" t="s">
        <v>31</v>
      </c>
      <c r="F6" s="71" t="s">
        <v>29</v>
      </c>
      <c r="G6" s="71" t="s">
        <v>12</v>
      </c>
      <c r="H6" s="77">
        <v>25.57</v>
      </c>
      <c r="I6" s="69">
        <v>6.5000000000000002E-2</v>
      </c>
      <c r="J6" s="70">
        <v>6250</v>
      </c>
      <c r="K6" s="71">
        <v>400</v>
      </c>
      <c r="L6" s="70">
        <v>15.625</v>
      </c>
      <c r="M6" s="72">
        <v>59.999869999999994</v>
      </c>
      <c r="N6" s="73"/>
      <c r="O6" s="70">
        <v>89.98</v>
      </c>
      <c r="P6" s="70">
        <v>76.483000000000004</v>
      </c>
      <c r="Q6" s="70">
        <v>148</v>
      </c>
      <c r="R6" s="70"/>
      <c r="S6" s="74">
        <v>0.21551364355477698</v>
      </c>
      <c r="T6" s="74">
        <v>0.39202702702702696</v>
      </c>
      <c r="U6" s="74">
        <v>0.4832229729729729</v>
      </c>
      <c r="V6" s="74"/>
      <c r="W6" s="75">
        <v>140</v>
      </c>
      <c r="X6" s="76" t="s">
        <v>13</v>
      </c>
      <c r="Y6" s="28">
        <v>1000</v>
      </c>
      <c r="Z6" s="93">
        <v>148000</v>
      </c>
      <c r="AA6" s="95" t="s">
        <v>143</v>
      </c>
      <c r="AB6" s="95" t="s">
        <v>144</v>
      </c>
      <c r="AC6" s="95" t="s">
        <v>145</v>
      </c>
      <c r="AD6" s="95" t="s">
        <v>146</v>
      </c>
      <c r="AE6" s="95" t="s">
        <v>147</v>
      </c>
      <c r="AF6" s="95" t="s">
        <v>148</v>
      </c>
    </row>
    <row r="7" spans="1:32" ht="137.25" customHeight="1">
      <c r="A7" s="34"/>
      <c r="B7" s="78" t="s">
        <v>81</v>
      </c>
      <c r="C7" s="78" t="s">
        <v>83</v>
      </c>
      <c r="D7" s="79" t="s">
        <v>32</v>
      </c>
      <c r="E7" s="71" t="s">
        <v>33</v>
      </c>
      <c r="F7" s="71" t="s">
        <v>34</v>
      </c>
      <c r="G7" s="71" t="s">
        <v>12</v>
      </c>
      <c r="H7" s="77">
        <v>40.9</v>
      </c>
      <c r="I7" s="69">
        <v>6.5000000000000002E-2</v>
      </c>
      <c r="J7" s="70">
        <v>6250</v>
      </c>
      <c r="K7" s="71">
        <v>725</v>
      </c>
      <c r="L7" s="70">
        <v>8.6206896551724146</v>
      </c>
      <c r="M7" s="72">
        <v>73.050865517241363</v>
      </c>
      <c r="N7" s="73"/>
      <c r="O7" s="70">
        <v>107</v>
      </c>
      <c r="P7" s="70">
        <v>90.95</v>
      </c>
      <c r="Q7" s="70">
        <v>178</v>
      </c>
      <c r="R7" s="70"/>
      <c r="S7" s="74">
        <v>0.19680191844704387</v>
      </c>
      <c r="T7" s="74">
        <v>0.398876404494382</v>
      </c>
      <c r="U7" s="74">
        <v>0.48904494382022468</v>
      </c>
      <c r="V7" s="74"/>
      <c r="W7" s="75">
        <v>178.33333333333334</v>
      </c>
      <c r="X7" s="80" t="s">
        <v>13</v>
      </c>
      <c r="Y7" s="28">
        <v>1500</v>
      </c>
      <c r="Z7" s="93">
        <v>267000</v>
      </c>
      <c r="AA7" s="95" t="s">
        <v>143</v>
      </c>
      <c r="AB7" s="95" t="s">
        <v>144</v>
      </c>
      <c r="AC7" s="95" t="s">
        <v>145</v>
      </c>
      <c r="AD7" s="95" t="s">
        <v>146</v>
      </c>
      <c r="AE7" s="95" t="s">
        <v>147</v>
      </c>
      <c r="AF7" s="95" t="s">
        <v>148</v>
      </c>
    </row>
    <row r="8" spans="1:32" ht="137.25" customHeight="1">
      <c r="A8" s="34"/>
      <c r="B8" s="78" t="s">
        <v>82</v>
      </c>
      <c r="C8" s="78" t="s">
        <v>84</v>
      </c>
      <c r="D8" s="79" t="s">
        <v>32</v>
      </c>
      <c r="E8" s="71" t="s">
        <v>35</v>
      </c>
      <c r="F8" s="71" t="s">
        <v>34</v>
      </c>
      <c r="G8" s="71" t="s">
        <v>12</v>
      </c>
      <c r="H8" s="77">
        <v>62.5</v>
      </c>
      <c r="I8" s="69">
        <v>6.5000000000000002E-2</v>
      </c>
      <c r="J8" s="70">
        <v>6250</v>
      </c>
      <c r="K8" s="71">
        <v>868</v>
      </c>
      <c r="L8" s="70">
        <v>7.2004608294930872</v>
      </c>
      <c r="M8" s="72">
        <v>103.26814516129031</v>
      </c>
      <c r="N8" s="73"/>
      <c r="O8" s="70">
        <v>149</v>
      </c>
      <c r="P8" s="70">
        <v>126.64999999999999</v>
      </c>
      <c r="Q8" s="70">
        <v>248</v>
      </c>
      <c r="R8" s="70"/>
      <c r="S8" s="74">
        <v>0.18461788265858414</v>
      </c>
      <c r="T8" s="74">
        <v>0.39919354838709675</v>
      </c>
      <c r="U8" s="74">
        <v>0.48931451612903232</v>
      </c>
      <c r="V8" s="74"/>
      <c r="W8" s="75">
        <v>248.33333333333334</v>
      </c>
      <c r="X8" s="80" t="s">
        <v>13</v>
      </c>
      <c r="Y8" s="28">
        <v>1000</v>
      </c>
      <c r="Z8" s="93">
        <v>248000</v>
      </c>
      <c r="AA8" s="95" t="s">
        <v>143</v>
      </c>
      <c r="AB8" s="95" t="s">
        <v>144</v>
      </c>
      <c r="AC8" s="95" t="s">
        <v>145</v>
      </c>
      <c r="AD8" s="95" t="s">
        <v>146</v>
      </c>
      <c r="AE8" s="95" t="s">
        <v>147</v>
      </c>
      <c r="AF8" s="95" t="s">
        <v>148</v>
      </c>
    </row>
    <row r="9" spans="1:32" ht="137.25" customHeight="1">
      <c r="A9" s="28"/>
      <c r="B9" s="81" t="s">
        <v>85</v>
      </c>
      <c r="C9" s="82" t="s">
        <v>89</v>
      </c>
      <c r="D9" s="83" t="s">
        <v>36</v>
      </c>
      <c r="E9" s="84" t="s">
        <v>37</v>
      </c>
      <c r="F9" s="84" t="s">
        <v>38</v>
      </c>
      <c r="G9" s="84" t="s">
        <v>12</v>
      </c>
      <c r="H9" s="85">
        <v>23.5</v>
      </c>
      <c r="I9" s="86">
        <v>6.5000000000000002E-2</v>
      </c>
      <c r="J9" s="70">
        <v>6250</v>
      </c>
      <c r="K9" s="84">
        <v>1108</v>
      </c>
      <c r="L9" s="70">
        <v>5.640794223826715</v>
      </c>
      <c r="M9" s="72">
        <v>42.935611913357398</v>
      </c>
      <c r="N9" s="73"/>
      <c r="O9" s="87">
        <v>62</v>
      </c>
      <c r="P9" s="70">
        <v>52.699999999999996</v>
      </c>
      <c r="Q9" s="87">
        <v>98</v>
      </c>
      <c r="R9" s="87"/>
      <c r="S9" s="74">
        <v>0.18528250638790511</v>
      </c>
      <c r="T9" s="74">
        <v>0.36734693877551017</v>
      </c>
      <c r="U9" s="74">
        <v>0.46224489795918366</v>
      </c>
      <c r="V9" s="74"/>
      <c r="W9" s="88">
        <v>99.39</v>
      </c>
      <c r="X9" s="80" t="s">
        <v>13</v>
      </c>
      <c r="Y9" s="28">
        <v>4000</v>
      </c>
      <c r="Z9" s="93">
        <v>392000</v>
      </c>
      <c r="AA9" s="95" t="s">
        <v>143</v>
      </c>
      <c r="AB9" s="95" t="s">
        <v>144</v>
      </c>
      <c r="AC9" s="95" t="s">
        <v>145</v>
      </c>
      <c r="AD9" s="95" t="s">
        <v>146</v>
      </c>
      <c r="AE9" s="95" t="s">
        <v>147</v>
      </c>
      <c r="AF9" s="95" t="s">
        <v>148</v>
      </c>
    </row>
    <row r="10" spans="1:32" ht="137.25" customHeight="1">
      <c r="A10" s="28"/>
      <c r="B10" s="81" t="s">
        <v>86</v>
      </c>
      <c r="C10" s="82" t="s">
        <v>90</v>
      </c>
      <c r="D10" s="83" t="s">
        <v>36</v>
      </c>
      <c r="E10" s="84" t="s">
        <v>39</v>
      </c>
      <c r="F10" s="84" t="s">
        <v>38</v>
      </c>
      <c r="G10" s="84" t="s">
        <v>12</v>
      </c>
      <c r="H10" s="85">
        <v>52.5</v>
      </c>
      <c r="I10" s="86">
        <v>6.5000000000000002E-2</v>
      </c>
      <c r="J10" s="70">
        <v>6250</v>
      </c>
      <c r="K10" s="84">
        <v>392</v>
      </c>
      <c r="L10" s="70">
        <v>15.943877551020408</v>
      </c>
      <c r="M10" s="72">
        <v>100.59892857142857</v>
      </c>
      <c r="N10" s="73"/>
      <c r="O10" s="87">
        <v>145</v>
      </c>
      <c r="P10" s="70">
        <v>123.25</v>
      </c>
      <c r="Q10" s="87">
        <v>228</v>
      </c>
      <c r="R10" s="87"/>
      <c r="S10" s="74">
        <v>0.18378151260504205</v>
      </c>
      <c r="T10" s="74">
        <v>0.36403508771929827</v>
      </c>
      <c r="U10" s="74">
        <v>0.45942982456140347</v>
      </c>
      <c r="V10" s="74"/>
      <c r="W10" s="88">
        <v>178</v>
      </c>
      <c r="X10" s="80" t="s">
        <v>13</v>
      </c>
      <c r="Y10" s="28">
        <v>1000</v>
      </c>
      <c r="Z10" s="93">
        <v>228000</v>
      </c>
      <c r="AA10" s="95" t="s">
        <v>143</v>
      </c>
      <c r="AB10" s="95" t="s">
        <v>144</v>
      </c>
      <c r="AC10" s="95" t="s">
        <v>145</v>
      </c>
      <c r="AD10" s="95" t="s">
        <v>146</v>
      </c>
      <c r="AE10" s="95" t="s">
        <v>147</v>
      </c>
      <c r="AF10" s="95" t="s">
        <v>148</v>
      </c>
    </row>
    <row r="11" spans="1:32" ht="137.25" customHeight="1">
      <c r="A11" s="28"/>
      <c r="B11" s="81" t="s">
        <v>87</v>
      </c>
      <c r="C11" s="82" t="s">
        <v>91</v>
      </c>
      <c r="D11" s="83" t="s">
        <v>36</v>
      </c>
      <c r="E11" s="84" t="s">
        <v>40</v>
      </c>
      <c r="F11" s="84" t="s">
        <v>38</v>
      </c>
      <c r="G11" s="84" t="s">
        <v>12</v>
      </c>
      <c r="H11" s="85">
        <v>34.799999999999997</v>
      </c>
      <c r="I11" s="86">
        <v>6.5000000000000002E-2</v>
      </c>
      <c r="J11" s="70">
        <v>6250</v>
      </c>
      <c r="K11" s="84">
        <v>643</v>
      </c>
      <c r="L11" s="70">
        <v>9.720062208398133</v>
      </c>
      <c r="M11" s="72">
        <v>65.494887091757377</v>
      </c>
      <c r="N11" s="73"/>
      <c r="O11" s="87">
        <v>93</v>
      </c>
      <c r="P11" s="70">
        <v>79.05</v>
      </c>
      <c r="Q11" s="87">
        <v>148</v>
      </c>
      <c r="R11" s="87"/>
      <c r="S11" s="74">
        <v>0.17147517910490351</v>
      </c>
      <c r="T11" s="74">
        <v>0.3716216216216216</v>
      </c>
      <c r="U11" s="74">
        <v>0.46587837837837842</v>
      </c>
      <c r="V11" s="74"/>
      <c r="W11" s="88">
        <v>205.78</v>
      </c>
      <c r="X11" s="80" t="s">
        <v>13</v>
      </c>
      <c r="Y11" s="28">
        <v>2000</v>
      </c>
      <c r="Z11" s="93">
        <v>296000</v>
      </c>
      <c r="AA11" s="95" t="s">
        <v>143</v>
      </c>
      <c r="AB11" s="95" t="s">
        <v>144</v>
      </c>
      <c r="AC11" s="95" t="s">
        <v>145</v>
      </c>
      <c r="AD11" s="95" t="s">
        <v>146</v>
      </c>
      <c r="AE11" s="95" t="s">
        <v>147</v>
      </c>
      <c r="AF11" s="95" t="s">
        <v>148</v>
      </c>
    </row>
    <row r="12" spans="1:32" ht="137.25" customHeight="1">
      <c r="A12" s="28"/>
      <c r="B12" s="81" t="s">
        <v>88</v>
      </c>
      <c r="C12" s="82" t="s">
        <v>92</v>
      </c>
      <c r="D12" s="83" t="s">
        <v>36</v>
      </c>
      <c r="E12" s="84" t="s">
        <v>37</v>
      </c>
      <c r="F12" s="84" t="s">
        <v>38</v>
      </c>
      <c r="G12" s="84" t="s">
        <v>12</v>
      </c>
      <c r="H12" s="85">
        <v>23.5</v>
      </c>
      <c r="I12" s="86">
        <v>6.5000000000000002E-2</v>
      </c>
      <c r="J12" s="70">
        <v>6250</v>
      </c>
      <c r="K12" s="84">
        <v>723</v>
      </c>
      <c r="L12" s="70">
        <v>8.6445366528354075</v>
      </c>
      <c r="M12" s="72">
        <v>47.14085131396957</v>
      </c>
      <c r="N12" s="73"/>
      <c r="O12" s="87">
        <v>64</v>
      </c>
      <c r="P12" s="70">
        <v>54.4</v>
      </c>
      <c r="Q12" s="87">
        <v>98</v>
      </c>
      <c r="R12" s="87"/>
      <c r="S12" s="74">
        <v>0.13344023319908882</v>
      </c>
      <c r="T12" s="74">
        <v>0.34693877551020413</v>
      </c>
      <c r="U12" s="74">
        <v>0.44489795918367347</v>
      </c>
      <c r="V12" s="74"/>
      <c r="W12" s="88">
        <v>109.12</v>
      </c>
      <c r="X12" s="80" t="s">
        <v>13</v>
      </c>
      <c r="Y12" s="28">
        <v>4000</v>
      </c>
      <c r="Z12" s="93">
        <v>392000</v>
      </c>
      <c r="AA12" s="95" t="s">
        <v>143</v>
      </c>
      <c r="AB12" s="95" t="s">
        <v>144</v>
      </c>
      <c r="AC12" s="95" t="s">
        <v>145</v>
      </c>
      <c r="AD12" s="95" t="s">
        <v>146</v>
      </c>
      <c r="AE12" s="95" t="s">
        <v>147</v>
      </c>
      <c r="AF12" s="95" t="s">
        <v>148</v>
      </c>
    </row>
    <row r="13" spans="1:32" ht="137.25" customHeight="1">
      <c r="A13" s="27"/>
      <c r="B13" s="27" t="s">
        <v>112</v>
      </c>
      <c r="C13" s="27" t="s">
        <v>118</v>
      </c>
      <c r="D13" s="6" t="s">
        <v>11</v>
      </c>
      <c r="E13" s="7" t="s">
        <v>14</v>
      </c>
      <c r="F13" s="8" t="s">
        <v>15</v>
      </c>
      <c r="G13" s="8" t="s">
        <v>12</v>
      </c>
      <c r="H13" s="9">
        <v>5.2</v>
      </c>
      <c r="I13" s="10">
        <v>6.5000000000000002E-2</v>
      </c>
      <c r="J13" s="11">
        <v>5750</v>
      </c>
      <c r="K13" s="8">
        <v>2300</v>
      </c>
      <c r="L13" s="11">
        <v>2.5</v>
      </c>
      <c r="M13" s="12">
        <v>11.2532</v>
      </c>
      <c r="N13" s="50"/>
      <c r="O13" s="11">
        <v>19.98</v>
      </c>
      <c r="P13" s="11">
        <v>16.983000000000001</v>
      </c>
      <c r="Q13" s="11">
        <v>39.979999999999997</v>
      </c>
      <c r="R13" s="11"/>
      <c r="S13" s="13">
        <v>0.33738444326679629</v>
      </c>
      <c r="T13" s="13">
        <v>0.50025012506253119</v>
      </c>
      <c r="U13" s="13">
        <v>0.57521260630315152</v>
      </c>
      <c r="V13" s="13"/>
      <c r="W13" s="14">
        <v>53.98</v>
      </c>
      <c r="X13" s="15" t="s">
        <v>13</v>
      </c>
      <c r="Y13" s="91">
        <v>8000</v>
      </c>
      <c r="Z13" s="93">
        <v>319840</v>
      </c>
      <c r="AA13" s="95" t="s">
        <v>143</v>
      </c>
      <c r="AB13" s="95" t="s">
        <v>144</v>
      </c>
      <c r="AC13" s="95" t="s">
        <v>145</v>
      </c>
      <c r="AD13" s="95" t="s">
        <v>146</v>
      </c>
      <c r="AE13" s="95" t="s">
        <v>147</v>
      </c>
      <c r="AF13" s="95" t="s">
        <v>148</v>
      </c>
    </row>
    <row r="14" spans="1:32" ht="137.25" customHeight="1">
      <c r="A14" s="27"/>
      <c r="B14" s="27" t="s">
        <v>113</v>
      </c>
      <c r="C14" s="27" t="s">
        <v>119</v>
      </c>
      <c r="D14" s="6" t="s">
        <v>11</v>
      </c>
      <c r="E14" s="7" t="s">
        <v>16</v>
      </c>
      <c r="F14" s="8" t="s">
        <v>15</v>
      </c>
      <c r="G14" s="8" t="s">
        <v>12</v>
      </c>
      <c r="H14" s="9">
        <v>7.46</v>
      </c>
      <c r="I14" s="10">
        <v>6.5000000000000002E-2</v>
      </c>
      <c r="J14" s="11">
        <v>5750</v>
      </c>
      <c r="K14" s="8">
        <v>4800</v>
      </c>
      <c r="L14" s="11">
        <v>1.1979166666666667</v>
      </c>
      <c r="M14" s="12">
        <v>12.799943333333333</v>
      </c>
      <c r="N14" s="50"/>
      <c r="O14" s="11">
        <v>19.98</v>
      </c>
      <c r="P14" s="11">
        <v>16.983000000000001</v>
      </c>
      <c r="Q14" s="11">
        <v>36.979999999999997</v>
      </c>
      <c r="R14" s="11"/>
      <c r="S14" s="13">
        <v>0.24630846532807316</v>
      </c>
      <c r="T14" s="13">
        <v>0.45970795024337474</v>
      </c>
      <c r="U14" s="13">
        <v>0.54075175770686856</v>
      </c>
      <c r="V14" s="13"/>
      <c r="W14" s="14">
        <v>46.98</v>
      </c>
      <c r="X14" s="16" t="s">
        <v>13</v>
      </c>
      <c r="Y14" s="91">
        <v>8000</v>
      </c>
      <c r="Z14" s="93">
        <v>295840</v>
      </c>
      <c r="AA14" s="95" t="s">
        <v>143</v>
      </c>
      <c r="AB14" s="95" t="s">
        <v>144</v>
      </c>
      <c r="AC14" s="95" t="s">
        <v>145</v>
      </c>
      <c r="AD14" s="95" t="s">
        <v>146</v>
      </c>
      <c r="AE14" s="95" t="s">
        <v>147</v>
      </c>
      <c r="AF14" s="95" t="s">
        <v>148</v>
      </c>
    </row>
    <row r="15" spans="1:32" ht="137.25" customHeight="1">
      <c r="A15" s="27"/>
      <c r="B15" s="27" t="s">
        <v>114</v>
      </c>
      <c r="C15" s="27" t="s">
        <v>120</v>
      </c>
      <c r="D15" s="6" t="s">
        <v>11</v>
      </c>
      <c r="E15" s="7" t="s">
        <v>17</v>
      </c>
      <c r="F15" s="8" t="s">
        <v>15</v>
      </c>
      <c r="G15" s="8" t="s">
        <v>12</v>
      </c>
      <c r="H15" s="9">
        <v>17.86</v>
      </c>
      <c r="I15" s="10">
        <v>6.5000000000000002E-2</v>
      </c>
      <c r="J15" s="11">
        <v>5750</v>
      </c>
      <c r="K15" s="8">
        <v>1000</v>
      </c>
      <c r="L15" s="11">
        <v>5.75</v>
      </c>
      <c r="M15" s="12">
        <v>34.679259999999999</v>
      </c>
      <c r="N15" s="50"/>
      <c r="O15" s="11">
        <v>50.98</v>
      </c>
      <c r="P15" s="11">
        <v>43.332999999999998</v>
      </c>
      <c r="Q15" s="11">
        <v>99.98</v>
      </c>
      <c r="R15" s="11"/>
      <c r="S15" s="13">
        <v>0.19970322848637301</v>
      </c>
      <c r="T15" s="13">
        <v>0.49009801960392085</v>
      </c>
      <c r="U15" s="13">
        <v>0.56658331666333273</v>
      </c>
      <c r="V15" s="13"/>
      <c r="W15" s="14">
        <v>130</v>
      </c>
      <c r="X15" s="15" t="s">
        <v>13</v>
      </c>
      <c r="Y15" s="91">
        <v>4500</v>
      </c>
      <c r="Z15" s="93">
        <v>449910</v>
      </c>
      <c r="AA15" s="95" t="s">
        <v>143</v>
      </c>
      <c r="AB15" s="95" t="s">
        <v>144</v>
      </c>
      <c r="AC15" s="95" t="s">
        <v>145</v>
      </c>
      <c r="AD15" s="95" t="s">
        <v>146</v>
      </c>
      <c r="AE15" s="95" t="s">
        <v>147</v>
      </c>
      <c r="AF15" s="95" t="s">
        <v>148</v>
      </c>
    </row>
    <row r="16" spans="1:32" ht="137.25" customHeight="1">
      <c r="A16" s="27"/>
      <c r="B16" s="27" t="s">
        <v>115</v>
      </c>
      <c r="C16" s="27" t="s">
        <v>121</v>
      </c>
      <c r="D16" s="6" t="s">
        <v>11</v>
      </c>
      <c r="E16" s="7" t="s">
        <v>18</v>
      </c>
      <c r="F16" s="8" t="s">
        <v>15</v>
      </c>
      <c r="G16" s="8" t="s">
        <v>12</v>
      </c>
      <c r="H16" s="9">
        <v>5.97</v>
      </c>
      <c r="I16" s="10">
        <v>6.5000000000000002E-2</v>
      </c>
      <c r="J16" s="11">
        <v>5750</v>
      </c>
      <c r="K16" s="8">
        <v>3000</v>
      </c>
      <c r="L16" s="11">
        <v>1.9166666666666667</v>
      </c>
      <c r="M16" s="12">
        <v>11.584603333333332</v>
      </c>
      <c r="N16" s="50"/>
      <c r="O16" s="11">
        <v>22.98</v>
      </c>
      <c r="P16" s="11">
        <v>19.533000000000001</v>
      </c>
      <c r="Q16" s="11">
        <v>49.98</v>
      </c>
      <c r="R16" s="11"/>
      <c r="S16" s="13">
        <v>0.40692144917148765</v>
      </c>
      <c r="T16" s="13">
        <v>0.54021608643457375</v>
      </c>
      <c r="U16" s="13">
        <v>0.60918367346938773</v>
      </c>
      <c r="V16" s="13"/>
      <c r="W16" s="14">
        <v>70.98</v>
      </c>
      <c r="X16" s="15" t="s">
        <v>13</v>
      </c>
      <c r="Y16" s="91">
        <v>6000</v>
      </c>
      <c r="Z16" s="93">
        <v>299880</v>
      </c>
      <c r="AA16" s="95" t="s">
        <v>143</v>
      </c>
      <c r="AB16" s="95" t="s">
        <v>144</v>
      </c>
      <c r="AC16" s="95" t="s">
        <v>145</v>
      </c>
      <c r="AD16" s="95" t="s">
        <v>146</v>
      </c>
      <c r="AE16" s="95" t="s">
        <v>147</v>
      </c>
      <c r="AF16" s="95" t="s">
        <v>148</v>
      </c>
    </row>
    <row r="17" spans="1:32" ht="137.25" customHeight="1">
      <c r="A17" s="28"/>
      <c r="B17" s="27" t="s">
        <v>116</v>
      </c>
      <c r="C17" s="27" t="s">
        <v>122</v>
      </c>
      <c r="D17" s="18" t="s">
        <v>11</v>
      </c>
      <c r="E17" s="19" t="s">
        <v>19</v>
      </c>
      <c r="F17" s="20" t="s">
        <v>20</v>
      </c>
      <c r="G17" s="20" t="s">
        <v>12</v>
      </c>
      <c r="H17" s="21">
        <v>9.32</v>
      </c>
      <c r="I17" s="22">
        <v>6.5000000000000002E-2</v>
      </c>
      <c r="J17" s="23">
        <v>5750</v>
      </c>
      <c r="K17" s="20">
        <v>2394</v>
      </c>
      <c r="L17" s="23">
        <v>2.4</v>
      </c>
      <c r="M17" s="12">
        <v>17.256119999999999</v>
      </c>
      <c r="N17" s="50"/>
      <c r="O17" s="23">
        <v>29.98</v>
      </c>
      <c r="P17" s="11">
        <v>25.483000000000001</v>
      </c>
      <c r="Q17" s="23">
        <v>59.98</v>
      </c>
      <c r="R17" s="23"/>
      <c r="S17" s="13">
        <v>0.32283797041164708</v>
      </c>
      <c r="T17" s="13">
        <v>0.50016672224074687</v>
      </c>
      <c r="U17" s="13">
        <v>0.57514171390463487</v>
      </c>
      <c r="V17" s="13"/>
      <c r="W17" s="24">
        <v>80.239999999999995</v>
      </c>
      <c r="X17" s="16" t="s">
        <v>13</v>
      </c>
      <c r="Y17" s="91">
        <v>5500</v>
      </c>
      <c r="Z17" s="93">
        <v>329890</v>
      </c>
      <c r="AA17" s="95" t="s">
        <v>143</v>
      </c>
      <c r="AB17" s="95" t="s">
        <v>144</v>
      </c>
      <c r="AC17" s="95" t="s">
        <v>145</v>
      </c>
      <c r="AD17" s="95" t="s">
        <v>146</v>
      </c>
      <c r="AE17" s="95" t="s">
        <v>147</v>
      </c>
      <c r="AF17" s="95" t="s">
        <v>148</v>
      </c>
    </row>
    <row r="18" spans="1:32" ht="137.25" customHeight="1">
      <c r="A18" s="28"/>
      <c r="B18" s="27" t="s">
        <v>117</v>
      </c>
      <c r="C18" s="27" t="s">
        <v>123</v>
      </c>
      <c r="D18" s="18" t="s">
        <v>11</v>
      </c>
      <c r="E18" s="19" t="s">
        <v>22</v>
      </c>
      <c r="F18" s="20" t="s">
        <v>21</v>
      </c>
      <c r="G18" s="20" t="s">
        <v>12</v>
      </c>
      <c r="H18" s="21">
        <v>9.9499999999999993</v>
      </c>
      <c r="I18" s="22">
        <v>6.5000000000000002E-2</v>
      </c>
      <c r="J18" s="23">
        <v>5750</v>
      </c>
      <c r="K18" s="20">
        <v>2356</v>
      </c>
      <c r="L18" s="23">
        <v>2.44</v>
      </c>
      <c r="M18" s="12">
        <v>18.251449999999998</v>
      </c>
      <c r="N18" s="50"/>
      <c r="O18" s="23">
        <v>29.98</v>
      </c>
      <c r="P18" s="11">
        <v>25.483000000000001</v>
      </c>
      <c r="Q18" s="23">
        <v>59.98</v>
      </c>
      <c r="R18" s="23"/>
      <c r="S18" s="13">
        <v>0.28377938233332034</v>
      </c>
      <c r="T18" s="13">
        <v>0.50016672224074687</v>
      </c>
      <c r="U18" s="13">
        <v>0.57514171390463487</v>
      </c>
      <c r="V18" s="13"/>
      <c r="W18" s="24">
        <v>118.96</v>
      </c>
      <c r="X18" s="16" t="s">
        <v>13</v>
      </c>
      <c r="Y18" s="91">
        <v>5500</v>
      </c>
      <c r="Z18" s="93">
        <v>329890</v>
      </c>
      <c r="AA18" s="95" t="s">
        <v>143</v>
      </c>
      <c r="AB18" s="95" t="s">
        <v>144</v>
      </c>
      <c r="AC18" s="95" t="s">
        <v>145</v>
      </c>
      <c r="AD18" s="95" t="s">
        <v>146</v>
      </c>
      <c r="AE18" s="95" t="s">
        <v>147</v>
      </c>
      <c r="AF18" s="95" t="s">
        <v>148</v>
      </c>
    </row>
    <row r="19" spans="1:32" ht="137.25" customHeight="1">
      <c r="A19" s="38"/>
      <c r="B19" s="89" t="s">
        <v>93</v>
      </c>
      <c r="C19" s="38" t="s">
        <v>95</v>
      </c>
      <c r="D19" s="39" t="s">
        <v>43</v>
      </c>
      <c r="E19" s="40" t="s">
        <v>41</v>
      </c>
      <c r="F19" s="8" t="s">
        <v>42</v>
      </c>
      <c r="G19" s="8" t="s">
        <v>12</v>
      </c>
      <c r="H19" s="36">
        <v>6.4</v>
      </c>
      <c r="I19" s="10">
        <v>0.05</v>
      </c>
      <c r="J19" s="41">
        <v>6250</v>
      </c>
      <c r="K19" s="8">
        <v>3312</v>
      </c>
      <c r="L19" s="41">
        <v>1.8870772946859904</v>
      </c>
      <c r="M19" s="42">
        <v>12.049908212560387</v>
      </c>
      <c r="N19" s="49"/>
      <c r="O19" s="41">
        <v>19.98</v>
      </c>
      <c r="P19" s="41">
        <v>16.983000000000001</v>
      </c>
      <c r="Q19" s="41">
        <v>34.979999999999997</v>
      </c>
      <c r="R19" s="41"/>
      <c r="S19" s="43">
        <v>0.29047234219158058</v>
      </c>
      <c r="T19" s="43">
        <v>0.42881646655231553</v>
      </c>
      <c r="U19" s="43">
        <v>0.51449399656946815</v>
      </c>
      <c r="V19" s="43"/>
      <c r="W19" s="44">
        <v>36.327272727272728</v>
      </c>
      <c r="X19" s="35" t="s">
        <v>13</v>
      </c>
      <c r="Y19" s="28">
        <v>2000</v>
      </c>
      <c r="Z19" s="93">
        <v>69960</v>
      </c>
      <c r="AA19" s="95" t="s">
        <v>143</v>
      </c>
      <c r="AB19" s="95" t="s">
        <v>144</v>
      </c>
      <c r="AC19" s="95" t="s">
        <v>145</v>
      </c>
      <c r="AD19" s="95" t="s">
        <v>146</v>
      </c>
      <c r="AE19" s="95" t="s">
        <v>147</v>
      </c>
      <c r="AF19" s="95" t="s">
        <v>148</v>
      </c>
    </row>
    <row r="20" spans="1:32" ht="137.25" customHeight="1">
      <c r="A20" s="38"/>
      <c r="B20" s="89" t="s">
        <v>94</v>
      </c>
      <c r="C20" s="38" t="s">
        <v>96</v>
      </c>
      <c r="D20" s="39" t="s">
        <v>43</v>
      </c>
      <c r="E20" s="40" t="s">
        <v>44</v>
      </c>
      <c r="F20" s="8" t="s">
        <v>42</v>
      </c>
      <c r="G20" s="8" t="s">
        <v>12</v>
      </c>
      <c r="H20" s="36">
        <v>5.7</v>
      </c>
      <c r="I20" s="10">
        <v>0.05</v>
      </c>
      <c r="J20" s="41">
        <v>6250</v>
      </c>
      <c r="K20" s="8">
        <v>4752</v>
      </c>
      <c r="L20" s="41">
        <v>1.3152356902356903</v>
      </c>
      <c r="M20" s="42">
        <v>10.220329966329967</v>
      </c>
      <c r="N20" s="49"/>
      <c r="O20" s="41">
        <v>17.98</v>
      </c>
      <c r="P20" s="41">
        <v>15.282999999999999</v>
      </c>
      <c r="Q20" s="41">
        <v>29.98</v>
      </c>
      <c r="R20" s="41"/>
      <c r="S20" s="43">
        <v>0.33126153462474861</v>
      </c>
      <c r="T20" s="43">
        <v>0.40026684456304207</v>
      </c>
      <c r="U20" s="43">
        <v>0.4902268178785858</v>
      </c>
      <c r="V20" s="43"/>
      <c r="W20" s="44">
        <v>32.690909090909088</v>
      </c>
      <c r="X20" s="35" t="s">
        <v>13</v>
      </c>
      <c r="Y20" s="28">
        <v>2000</v>
      </c>
      <c r="Z20" s="93">
        <v>59960</v>
      </c>
      <c r="AA20" s="95" t="s">
        <v>143</v>
      </c>
      <c r="AB20" s="95" t="s">
        <v>144</v>
      </c>
      <c r="AC20" s="95" t="s">
        <v>145</v>
      </c>
      <c r="AD20" s="95" t="s">
        <v>146</v>
      </c>
      <c r="AE20" s="95" t="s">
        <v>147</v>
      </c>
      <c r="AF20" s="95" t="s">
        <v>148</v>
      </c>
    </row>
    <row r="21" spans="1:32" ht="137.25" customHeight="1">
      <c r="A21" s="45"/>
      <c r="B21" s="90" t="s">
        <v>97</v>
      </c>
      <c r="C21" s="45" t="s">
        <v>100</v>
      </c>
      <c r="D21" s="31" t="s">
        <v>45</v>
      </c>
      <c r="E21" s="40" t="s">
        <v>46</v>
      </c>
      <c r="F21" s="8" t="s">
        <v>42</v>
      </c>
      <c r="G21" s="8" t="s">
        <v>12</v>
      </c>
      <c r="H21" s="32">
        <v>22.6</v>
      </c>
      <c r="I21" s="10">
        <v>0.05</v>
      </c>
      <c r="J21" s="41">
        <v>6250</v>
      </c>
      <c r="K21" s="8">
        <v>810</v>
      </c>
      <c r="L21" s="41">
        <v>7.716049382716049</v>
      </c>
      <c r="M21" s="42">
        <v>44.024469135802462</v>
      </c>
      <c r="N21" s="49"/>
      <c r="O21" s="41">
        <v>71.98</v>
      </c>
      <c r="P21" s="41">
        <v>61.183</v>
      </c>
      <c r="Q21" s="41">
        <v>119.98</v>
      </c>
      <c r="R21" s="41"/>
      <c r="S21" s="43">
        <v>0.28044605305718151</v>
      </c>
      <c r="T21" s="43">
        <v>0.4000666777796299</v>
      </c>
      <c r="U21" s="43">
        <v>0.49005667611268544</v>
      </c>
      <c r="V21" s="43"/>
      <c r="W21" s="44">
        <v>130.87272727272727</v>
      </c>
      <c r="X21" s="33" t="s">
        <v>13</v>
      </c>
      <c r="Y21" s="28">
        <v>1000</v>
      </c>
      <c r="Z21" s="93">
        <v>119980</v>
      </c>
      <c r="AA21" s="95" t="s">
        <v>143</v>
      </c>
      <c r="AB21" s="95" t="s">
        <v>144</v>
      </c>
      <c r="AC21" s="95" t="s">
        <v>145</v>
      </c>
      <c r="AD21" s="95" t="s">
        <v>146</v>
      </c>
      <c r="AE21" s="95" t="s">
        <v>147</v>
      </c>
      <c r="AF21" s="95" t="s">
        <v>148</v>
      </c>
    </row>
    <row r="22" spans="1:32" ht="137.25" customHeight="1">
      <c r="A22" s="45"/>
      <c r="B22" s="90" t="s">
        <v>98</v>
      </c>
      <c r="C22" s="45" t="s">
        <v>101</v>
      </c>
      <c r="D22" s="31" t="s">
        <v>45</v>
      </c>
      <c r="E22" s="40" t="s">
        <v>47</v>
      </c>
      <c r="F22" s="8" t="s">
        <v>42</v>
      </c>
      <c r="G22" s="8" t="s">
        <v>12</v>
      </c>
      <c r="H22" s="32">
        <v>22.6</v>
      </c>
      <c r="I22" s="10">
        <v>0.05</v>
      </c>
      <c r="J22" s="41">
        <v>6250</v>
      </c>
      <c r="K22" s="8">
        <v>780</v>
      </c>
      <c r="L22" s="41">
        <v>8.0128205128205128</v>
      </c>
      <c r="M22" s="42">
        <v>44.439948717948717</v>
      </c>
      <c r="N22" s="49"/>
      <c r="O22" s="41">
        <v>71.98</v>
      </c>
      <c r="P22" s="41">
        <v>61.183</v>
      </c>
      <c r="Q22" s="41">
        <v>119.98</v>
      </c>
      <c r="R22" s="41"/>
      <c r="S22" s="43">
        <v>0.27365528467141664</v>
      </c>
      <c r="T22" s="43">
        <v>0.4000666777796299</v>
      </c>
      <c r="U22" s="43">
        <v>0.49005667611268544</v>
      </c>
      <c r="V22" s="43"/>
      <c r="W22" s="44">
        <v>130.87272727272727</v>
      </c>
      <c r="X22" s="33" t="s">
        <v>13</v>
      </c>
      <c r="Y22" s="28">
        <v>1000</v>
      </c>
      <c r="Z22" s="93">
        <v>119980</v>
      </c>
      <c r="AA22" s="95" t="s">
        <v>143</v>
      </c>
      <c r="AB22" s="95" t="s">
        <v>144</v>
      </c>
      <c r="AC22" s="95" t="s">
        <v>145</v>
      </c>
      <c r="AD22" s="95" t="s">
        <v>146</v>
      </c>
      <c r="AE22" s="95" t="s">
        <v>147</v>
      </c>
      <c r="AF22" s="95" t="s">
        <v>148</v>
      </c>
    </row>
    <row r="23" spans="1:32" ht="137.25" customHeight="1">
      <c r="A23" s="45"/>
      <c r="B23" s="90" t="s">
        <v>99</v>
      </c>
      <c r="C23" s="45" t="s">
        <v>102</v>
      </c>
      <c r="D23" s="31" t="s">
        <v>45</v>
      </c>
      <c r="E23" s="40" t="s">
        <v>48</v>
      </c>
      <c r="F23" s="8" t="s">
        <v>42</v>
      </c>
      <c r="G23" s="8" t="s">
        <v>12</v>
      </c>
      <c r="H23" s="32">
        <v>22.6</v>
      </c>
      <c r="I23" s="10">
        <v>0.05</v>
      </c>
      <c r="J23" s="41">
        <v>6250</v>
      </c>
      <c r="K23" s="8">
        <v>870</v>
      </c>
      <c r="L23" s="41">
        <v>7.1839080459770113</v>
      </c>
      <c r="M23" s="42">
        <v>43.279471264367814</v>
      </c>
      <c r="N23" s="49"/>
      <c r="O23" s="41">
        <v>71.98</v>
      </c>
      <c r="P23" s="41">
        <v>61.183</v>
      </c>
      <c r="Q23" s="41">
        <v>119.98</v>
      </c>
      <c r="R23" s="41"/>
      <c r="S23" s="43">
        <v>0.29262260326613909</v>
      </c>
      <c r="T23" s="43">
        <v>0.4000666777796299</v>
      </c>
      <c r="U23" s="43">
        <v>0.49005667611268544</v>
      </c>
      <c r="V23" s="43"/>
      <c r="W23" s="44">
        <v>130.87272727272727</v>
      </c>
      <c r="X23" s="33" t="s">
        <v>13</v>
      </c>
      <c r="Y23" s="28">
        <v>1000</v>
      </c>
      <c r="Z23" s="93">
        <v>119980</v>
      </c>
      <c r="AA23" s="95" t="s">
        <v>143</v>
      </c>
      <c r="AB23" s="95" t="s">
        <v>144</v>
      </c>
      <c r="AC23" s="95" t="s">
        <v>145</v>
      </c>
      <c r="AD23" s="95" t="s">
        <v>146</v>
      </c>
      <c r="AE23" s="95" t="s">
        <v>147</v>
      </c>
      <c r="AF23" s="95" t="s">
        <v>148</v>
      </c>
    </row>
    <row r="24" spans="1:32" ht="137.25" customHeight="1">
      <c r="A24" s="38"/>
      <c r="B24" s="89" t="s">
        <v>103</v>
      </c>
      <c r="C24" s="38" t="s">
        <v>49</v>
      </c>
      <c r="D24" s="53" t="s">
        <v>49</v>
      </c>
      <c r="E24" s="54" t="s">
        <v>50</v>
      </c>
      <c r="F24" s="51" t="s">
        <v>51</v>
      </c>
      <c r="G24" s="51" t="s">
        <v>25</v>
      </c>
      <c r="H24" s="55">
        <v>34.520000000000003</v>
      </c>
      <c r="I24" s="56">
        <v>0</v>
      </c>
      <c r="J24" s="57">
        <v>6250</v>
      </c>
      <c r="K24" s="51">
        <v>264</v>
      </c>
      <c r="L24" s="57">
        <v>23.674242424242426</v>
      </c>
      <c r="M24" s="58">
        <v>81.471939393939394</v>
      </c>
      <c r="N24" s="58"/>
      <c r="O24" s="57">
        <v>134.97999999999999</v>
      </c>
      <c r="P24" s="57">
        <v>114.73299999999999</v>
      </c>
      <c r="Q24" s="57">
        <v>229.98</v>
      </c>
      <c r="R24" s="57"/>
      <c r="S24" s="59">
        <v>0.2898996854092597</v>
      </c>
      <c r="T24" s="59">
        <v>0.41307939820853989</v>
      </c>
      <c r="U24" s="59">
        <v>0.5011174884772589</v>
      </c>
      <c r="V24" s="59"/>
      <c r="W24" s="60">
        <v>149</v>
      </c>
      <c r="X24" s="52" t="s">
        <v>13</v>
      </c>
      <c r="Y24" s="28">
        <v>1500</v>
      </c>
      <c r="Z24" s="93">
        <v>344970</v>
      </c>
      <c r="AA24" s="95" t="s">
        <v>143</v>
      </c>
      <c r="AB24" s="95" t="s">
        <v>144</v>
      </c>
      <c r="AC24" s="95" t="s">
        <v>145</v>
      </c>
      <c r="AD24" s="95" t="s">
        <v>146</v>
      </c>
      <c r="AE24" s="95" t="s">
        <v>147</v>
      </c>
      <c r="AF24" s="95" t="s">
        <v>148</v>
      </c>
    </row>
    <row r="25" spans="1:32" ht="137.25" customHeight="1">
      <c r="A25" s="38"/>
      <c r="B25" s="38" t="s">
        <v>104</v>
      </c>
      <c r="C25" s="38" t="s">
        <v>108</v>
      </c>
      <c r="D25" s="39" t="s">
        <v>52</v>
      </c>
      <c r="E25" s="40" t="s">
        <v>53</v>
      </c>
      <c r="F25" s="8" t="s">
        <v>29</v>
      </c>
      <c r="G25" s="8" t="s">
        <v>12</v>
      </c>
      <c r="H25" s="36">
        <v>5.15</v>
      </c>
      <c r="I25" s="10">
        <v>0.05</v>
      </c>
      <c r="J25" s="41">
        <v>6250</v>
      </c>
      <c r="K25" s="8">
        <v>3500</v>
      </c>
      <c r="L25" s="41">
        <v>1.7857142857142858</v>
      </c>
      <c r="M25" s="42">
        <v>10.070500000000001</v>
      </c>
      <c r="N25" s="49"/>
      <c r="O25" s="41">
        <v>17.98</v>
      </c>
      <c r="P25" s="41">
        <v>15.282999999999999</v>
      </c>
      <c r="Q25" s="41">
        <v>29.98</v>
      </c>
      <c r="R25" s="41"/>
      <c r="S25" s="43">
        <v>0.34106523588300719</v>
      </c>
      <c r="T25" s="43">
        <v>0.40026684456304207</v>
      </c>
      <c r="U25" s="43">
        <v>0.4902268178785858</v>
      </c>
      <c r="V25" s="43"/>
      <c r="W25" s="44">
        <v>24.44</v>
      </c>
      <c r="X25" s="35" t="s">
        <v>13</v>
      </c>
      <c r="Y25" s="28">
        <v>1000</v>
      </c>
      <c r="Z25" s="93">
        <v>29980</v>
      </c>
      <c r="AA25" s="95" t="s">
        <v>143</v>
      </c>
      <c r="AB25" s="95" t="s">
        <v>144</v>
      </c>
      <c r="AC25" s="95" t="s">
        <v>145</v>
      </c>
      <c r="AD25" s="95" t="s">
        <v>146</v>
      </c>
      <c r="AE25" s="95" t="s">
        <v>147</v>
      </c>
      <c r="AF25" s="95" t="s">
        <v>148</v>
      </c>
    </row>
    <row r="26" spans="1:32" ht="137.25" customHeight="1">
      <c r="A26" s="38"/>
      <c r="B26" s="38" t="s">
        <v>105</v>
      </c>
      <c r="C26" s="38" t="s">
        <v>109</v>
      </c>
      <c r="D26" s="39" t="s">
        <v>52</v>
      </c>
      <c r="E26" s="40" t="s">
        <v>54</v>
      </c>
      <c r="F26" s="8" t="s">
        <v>29</v>
      </c>
      <c r="G26" s="8" t="s">
        <v>12</v>
      </c>
      <c r="H26" s="36">
        <v>6.32</v>
      </c>
      <c r="I26" s="10">
        <v>0.05</v>
      </c>
      <c r="J26" s="41">
        <v>6250</v>
      </c>
      <c r="K26" s="8">
        <v>3200</v>
      </c>
      <c r="L26" s="41">
        <v>1.953125</v>
      </c>
      <c r="M26" s="42">
        <v>12.024774999999998</v>
      </c>
      <c r="N26" s="49"/>
      <c r="O26" s="41">
        <v>17.98</v>
      </c>
      <c r="P26" s="41">
        <v>15.282999999999999</v>
      </c>
      <c r="Q26" s="41">
        <v>29.98</v>
      </c>
      <c r="R26" s="41"/>
      <c r="S26" s="43">
        <v>0.21319276320094227</v>
      </c>
      <c r="T26" s="43">
        <v>0.40026684456304207</v>
      </c>
      <c r="U26" s="43">
        <v>0.4902268178785858</v>
      </c>
      <c r="V26" s="43"/>
      <c r="W26" s="44">
        <v>32.690909090909088</v>
      </c>
      <c r="X26" s="35" t="s">
        <v>13</v>
      </c>
      <c r="Y26" s="28">
        <v>4000</v>
      </c>
      <c r="Z26" s="93">
        <v>119920</v>
      </c>
      <c r="AA26" s="95" t="s">
        <v>143</v>
      </c>
      <c r="AB26" s="95" t="s">
        <v>144</v>
      </c>
      <c r="AC26" s="95" t="s">
        <v>145</v>
      </c>
      <c r="AD26" s="95" t="s">
        <v>146</v>
      </c>
      <c r="AE26" s="95" t="s">
        <v>147</v>
      </c>
      <c r="AF26" s="95" t="s">
        <v>148</v>
      </c>
    </row>
    <row r="27" spans="1:32" ht="137.25" customHeight="1">
      <c r="A27" s="46"/>
      <c r="B27" s="38" t="s">
        <v>106</v>
      </c>
      <c r="C27" s="38" t="s">
        <v>110</v>
      </c>
      <c r="D27" s="39" t="s">
        <v>52</v>
      </c>
      <c r="E27" s="40" t="s">
        <v>55</v>
      </c>
      <c r="F27" s="8" t="s">
        <v>29</v>
      </c>
      <c r="G27" s="8" t="s">
        <v>12</v>
      </c>
      <c r="H27" s="36">
        <v>6.15</v>
      </c>
      <c r="I27" s="10">
        <v>0.05</v>
      </c>
      <c r="J27" s="41">
        <v>6250</v>
      </c>
      <c r="K27" s="8">
        <v>3300</v>
      </c>
      <c r="L27" s="41">
        <v>1.893939393939394</v>
      </c>
      <c r="M27" s="42">
        <v>11.69201515151515</v>
      </c>
      <c r="N27" s="49"/>
      <c r="O27" s="41">
        <v>17.98</v>
      </c>
      <c r="P27" s="41">
        <v>15.282999999999999</v>
      </c>
      <c r="Q27" s="41">
        <v>29.98</v>
      </c>
      <c r="R27" s="41"/>
      <c r="S27" s="43">
        <v>0.23496596535266956</v>
      </c>
      <c r="T27" s="43">
        <v>0.40026684456304207</v>
      </c>
      <c r="U27" s="43">
        <v>0.4902268178785858</v>
      </c>
      <c r="V27" s="43"/>
      <c r="W27" s="44">
        <v>32.690909090909088</v>
      </c>
      <c r="X27" s="35" t="s">
        <v>13</v>
      </c>
      <c r="Y27" s="28">
        <v>1000</v>
      </c>
      <c r="Z27" s="93">
        <v>29980</v>
      </c>
      <c r="AA27" s="95" t="s">
        <v>143</v>
      </c>
      <c r="AB27" s="95" t="s">
        <v>144</v>
      </c>
      <c r="AC27" s="95" t="s">
        <v>145</v>
      </c>
      <c r="AD27" s="95" t="s">
        <v>146</v>
      </c>
      <c r="AE27" s="95" t="s">
        <v>147</v>
      </c>
      <c r="AF27" s="95" t="s">
        <v>148</v>
      </c>
    </row>
    <row r="28" spans="1:32" ht="137.25" customHeight="1">
      <c r="A28" s="47"/>
      <c r="B28" s="38" t="s">
        <v>107</v>
      </c>
      <c r="C28" s="38" t="s">
        <v>111</v>
      </c>
      <c r="D28" s="39" t="s">
        <v>52</v>
      </c>
      <c r="E28" s="40" t="s">
        <v>56</v>
      </c>
      <c r="F28" s="8" t="s">
        <v>29</v>
      </c>
      <c r="G28" s="8" t="s">
        <v>12</v>
      </c>
      <c r="H28" s="36">
        <v>6.32</v>
      </c>
      <c r="I28" s="10">
        <v>0.05</v>
      </c>
      <c r="J28" s="41">
        <v>6250</v>
      </c>
      <c r="K28" s="8">
        <v>3500</v>
      </c>
      <c r="L28" s="41">
        <v>1.7857142857142858</v>
      </c>
      <c r="M28" s="42">
        <v>11.7904</v>
      </c>
      <c r="N28" s="49"/>
      <c r="O28" s="41">
        <v>17.98</v>
      </c>
      <c r="P28" s="41">
        <v>15.282999999999999</v>
      </c>
      <c r="Q28" s="41">
        <v>29.98</v>
      </c>
      <c r="R28" s="41"/>
      <c r="S28" s="43">
        <v>0.22852843028201264</v>
      </c>
      <c r="T28" s="43">
        <v>0.40026684456304207</v>
      </c>
      <c r="U28" s="43">
        <v>0.4902268178785858</v>
      </c>
      <c r="V28" s="43"/>
      <c r="W28" s="44">
        <v>31.93</v>
      </c>
      <c r="X28" s="35" t="s">
        <v>13</v>
      </c>
      <c r="Y28" s="28">
        <v>2000</v>
      </c>
      <c r="Z28" s="93">
        <v>59960</v>
      </c>
      <c r="AA28" s="95" t="s">
        <v>143</v>
      </c>
      <c r="AB28" s="95" t="s">
        <v>144</v>
      </c>
      <c r="AC28" s="95" t="s">
        <v>145</v>
      </c>
      <c r="AD28" s="95" t="s">
        <v>146</v>
      </c>
      <c r="AE28" s="95" t="s">
        <v>147</v>
      </c>
      <c r="AF28" s="95" t="s">
        <v>148</v>
      </c>
    </row>
    <row r="29" spans="1:32" ht="137.25" customHeight="1">
      <c r="A29" s="45"/>
      <c r="B29" s="90" t="s">
        <v>98</v>
      </c>
      <c r="C29" s="45" t="s">
        <v>101</v>
      </c>
      <c r="D29" s="31" t="s">
        <v>45</v>
      </c>
      <c r="E29" s="40" t="s">
        <v>47</v>
      </c>
      <c r="F29" s="8" t="s">
        <v>42</v>
      </c>
      <c r="G29" s="8" t="s">
        <v>12</v>
      </c>
      <c r="H29" s="32">
        <v>22.6</v>
      </c>
      <c r="I29" s="10">
        <v>0.05</v>
      </c>
      <c r="J29" s="41">
        <f t="shared" ref="J29:J35" si="0">5200+350+700</f>
        <v>6250</v>
      </c>
      <c r="K29" s="8">
        <v>780</v>
      </c>
      <c r="L29" s="41">
        <f t="shared" ref="L29:L35" si="1">J29/K29</f>
        <v>8.0128205128205128</v>
      </c>
      <c r="M29" s="42">
        <f t="shared" ref="M29:M35" si="2">(H29+(H29*I29)+L29)*1.4</f>
        <v>44.439948717948717</v>
      </c>
      <c r="N29" s="49"/>
      <c r="O29" s="41">
        <v>71.98</v>
      </c>
      <c r="P29" s="41" t="e">
        <f t="shared" ref="P29:P42" si="3">O29*$P$1</f>
        <v>#VALUE!</v>
      </c>
      <c r="Q29" s="41">
        <v>119.98</v>
      </c>
      <c r="R29" s="41"/>
      <c r="S29" s="43" t="e">
        <f t="shared" ref="S29:S42" si="4">1-(M29/P29)</f>
        <v>#VALUE!</v>
      </c>
      <c r="T29" s="43">
        <f t="shared" ref="T29:T42" si="5">1-(O29/Q29)</f>
        <v>0.4000666777796299</v>
      </c>
      <c r="U29" s="43" t="e">
        <f t="shared" ref="U29:U42" si="6">1-(P29/Q29)</f>
        <v>#VALUE!</v>
      </c>
      <c r="V29" s="43"/>
      <c r="W29" s="44">
        <f>O29/0.55</f>
        <v>130.87272727272727</v>
      </c>
      <c r="X29" s="33" t="s">
        <v>13</v>
      </c>
      <c r="Y29" s="28">
        <v>2000</v>
      </c>
      <c r="Z29" s="93">
        <v>59960</v>
      </c>
      <c r="AA29" s="95" t="s">
        <v>143</v>
      </c>
      <c r="AB29" s="95" t="s">
        <v>144</v>
      </c>
      <c r="AC29" s="95" t="s">
        <v>145</v>
      </c>
      <c r="AD29" s="95" t="s">
        <v>146</v>
      </c>
      <c r="AE29" s="95" t="s">
        <v>147</v>
      </c>
      <c r="AF29" s="95" t="s">
        <v>148</v>
      </c>
    </row>
    <row r="30" spans="1:32" ht="137.25" customHeight="1">
      <c r="A30" s="45"/>
      <c r="B30" s="90" t="s">
        <v>99</v>
      </c>
      <c r="C30" s="45" t="s">
        <v>102</v>
      </c>
      <c r="D30" s="31" t="s">
        <v>45</v>
      </c>
      <c r="E30" s="40" t="s">
        <v>48</v>
      </c>
      <c r="F30" s="8" t="s">
        <v>42</v>
      </c>
      <c r="G30" s="8" t="s">
        <v>12</v>
      </c>
      <c r="H30" s="32">
        <v>22.6</v>
      </c>
      <c r="I30" s="10">
        <v>0.05</v>
      </c>
      <c r="J30" s="41">
        <f t="shared" si="0"/>
        <v>6250</v>
      </c>
      <c r="K30" s="8">
        <v>870</v>
      </c>
      <c r="L30" s="41">
        <f t="shared" si="1"/>
        <v>7.1839080459770113</v>
      </c>
      <c r="M30" s="42">
        <f t="shared" si="2"/>
        <v>43.279471264367814</v>
      </c>
      <c r="N30" s="49"/>
      <c r="O30" s="41">
        <v>71.98</v>
      </c>
      <c r="P30" s="41" t="e">
        <f t="shared" si="3"/>
        <v>#VALUE!</v>
      </c>
      <c r="Q30" s="41">
        <v>119.98</v>
      </c>
      <c r="R30" s="41"/>
      <c r="S30" s="43" t="e">
        <f t="shared" si="4"/>
        <v>#VALUE!</v>
      </c>
      <c r="T30" s="43">
        <f t="shared" si="5"/>
        <v>0.4000666777796299</v>
      </c>
      <c r="U30" s="43" t="e">
        <f t="shared" si="6"/>
        <v>#VALUE!</v>
      </c>
      <c r="V30" s="43"/>
      <c r="W30" s="44">
        <f>O30/0.55</f>
        <v>130.87272727272727</v>
      </c>
      <c r="X30" s="33" t="s">
        <v>13</v>
      </c>
      <c r="Y30" s="28">
        <v>2000</v>
      </c>
      <c r="Z30" s="93">
        <v>59960</v>
      </c>
      <c r="AA30" s="95" t="s">
        <v>143</v>
      </c>
      <c r="AB30" s="95" t="s">
        <v>144</v>
      </c>
      <c r="AC30" s="95" t="s">
        <v>145</v>
      </c>
      <c r="AD30" s="95" t="s">
        <v>146</v>
      </c>
      <c r="AE30" s="95" t="s">
        <v>147</v>
      </c>
      <c r="AF30" s="95" t="s">
        <v>148</v>
      </c>
    </row>
    <row r="31" spans="1:32" ht="137.25" customHeight="1">
      <c r="A31" s="38"/>
      <c r="B31" s="89" t="s">
        <v>103</v>
      </c>
      <c r="C31" s="38" t="s">
        <v>49</v>
      </c>
      <c r="D31" s="53" t="s">
        <v>49</v>
      </c>
      <c r="E31" s="54" t="s">
        <v>50</v>
      </c>
      <c r="F31" s="51" t="s">
        <v>51</v>
      </c>
      <c r="G31" s="51" t="s">
        <v>25</v>
      </c>
      <c r="H31" s="55">
        <v>34.520000000000003</v>
      </c>
      <c r="I31" s="56">
        <v>0</v>
      </c>
      <c r="J31" s="57">
        <f t="shared" si="0"/>
        <v>6250</v>
      </c>
      <c r="K31" s="51">
        <v>264</v>
      </c>
      <c r="L31" s="57">
        <f t="shared" si="1"/>
        <v>23.674242424242426</v>
      </c>
      <c r="M31" s="58">
        <f t="shared" si="2"/>
        <v>81.471939393939394</v>
      </c>
      <c r="N31" s="58"/>
      <c r="O31" s="57">
        <v>134.97999999999999</v>
      </c>
      <c r="P31" s="57" t="e">
        <f t="shared" si="3"/>
        <v>#VALUE!</v>
      </c>
      <c r="Q31" s="57">
        <v>229.98</v>
      </c>
      <c r="R31" s="57"/>
      <c r="S31" s="59" t="e">
        <f t="shared" si="4"/>
        <v>#VALUE!</v>
      </c>
      <c r="T31" s="59">
        <f t="shared" si="5"/>
        <v>0.41307939820853989</v>
      </c>
      <c r="U31" s="59" t="e">
        <f t="shared" si="6"/>
        <v>#VALUE!</v>
      </c>
      <c r="V31" s="59"/>
      <c r="W31" s="60">
        <v>149</v>
      </c>
      <c r="X31" s="52" t="s">
        <v>13</v>
      </c>
      <c r="Y31" s="28">
        <v>1000</v>
      </c>
      <c r="Z31" s="93">
        <v>59960</v>
      </c>
      <c r="AA31" s="95" t="s">
        <v>143</v>
      </c>
      <c r="AB31" s="95" t="s">
        <v>144</v>
      </c>
      <c r="AC31" s="95" t="s">
        <v>145</v>
      </c>
      <c r="AD31" s="95" t="s">
        <v>146</v>
      </c>
      <c r="AE31" s="95" t="s">
        <v>147</v>
      </c>
      <c r="AF31" s="95" t="s">
        <v>148</v>
      </c>
    </row>
    <row r="32" spans="1:32" ht="137.25" customHeight="1">
      <c r="A32" s="38"/>
      <c r="B32" s="38" t="s">
        <v>104</v>
      </c>
      <c r="C32" s="38" t="s">
        <v>108</v>
      </c>
      <c r="D32" s="39" t="s">
        <v>52</v>
      </c>
      <c r="E32" s="40" t="s">
        <v>53</v>
      </c>
      <c r="F32" s="8" t="s">
        <v>29</v>
      </c>
      <c r="G32" s="8" t="s">
        <v>12</v>
      </c>
      <c r="H32" s="36">
        <v>5.15</v>
      </c>
      <c r="I32" s="10">
        <v>0.05</v>
      </c>
      <c r="J32" s="41">
        <f t="shared" si="0"/>
        <v>6250</v>
      </c>
      <c r="K32" s="8">
        <v>3500</v>
      </c>
      <c r="L32" s="41">
        <f t="shared" si="1"/>
        <v>1.7857142857142858</v>
      </c>
      <c r="M32" s="42">
        <f t="shared" si="2"/>
        <v>10.070500000000001</v>
      </c>
      <c r="N32" s="49"/>
      <c r="O32" s="41">
        <v>17.98</v>
      </c>
      <c r="P32" s="41" t="e">
        <f t="shared" si="3"/>
        <v>#VALUE!</v>
      </c>
      <c r="Q32" s="41">
        <v>29.98</v>
      </c>
      <c r="R32" s="41"/>
      <c r="S32" s="43" t="e">
        <f t="shared" si="4"/>
        <v>#VALUE!</v>
      </c>
      <c r="T32" s="43">
        <f t="shared" si="5"/>
        <v>0.40026684456304207</v>
      </c>
      <c r="U32" s="43" t="e">
        <f t="shared" si="6"/>
        <v>#VALUE!</v>
      </c>
      <c r="V32" s="43"/>
      <c r="W32" s="44">
        <v>24.44</v>
      </c>
      <c r="X32" s="35" t="s">
        <v>13</v>
      </c>
      <c r="Y32" s="28">
        <v>1000</v>
      </c>
      <c r="Z32" s="93">
        <v>59960</v>
      </c>
      <c r="AA32" s="95" t="s">
        <v>143</v>
      </c>
      <c r="AB32" s="95" t="s">
        <v>144</v>
      </c>
      <c r="AC32" s="95" t="s">
        <v>145</v>
      </c>
      <c r="AD32" s="95" t="s">
        <v>146</v>
      </c>
      <c r="AE32" s="95" t="s">
        <v>147</v>
      </c>
      <c r="AF32" s="95" t="s">
        <v>148</v>
      </c>
    </row>
    <row r="33" spans="1:32" ht="137.25" customHeight="1">
      <c r="A33" s="38"/>
      <c r="B33" s="38" t="s">
        <v>105</v>
      </c>
      <c r="C33" s="38" t="s">
        <v>109</v>
      </c>
      <c r="D33" s="39" t="s">
        <v>52</v>
      </c>
      <c r="E33" s="40" t="s">
        <v>54</v>
      </c>
      <c r="F33" s="8" t="s">
        <v>29</v>
      </c>
      <c r="G33" s="8" t="s">
        <v>12</v>
      </c>
      <c r="H33" s="36">
        <v>6.32</v>
      </c>
      <c r="I33" s="10">
        <v>0.05</v>
      </c>
      <c r="J33" s="41">
        <f t="shared" si="0"/>
        <v>6250</v>
      </c>
      <c r="K33" s="8">
        <v>3200</v>
      </c>
      <c r="L33" s="41">
        <f t="shared" si="1"/>
        <v>1.953125</v>
      </c>
      <c r="M33" s="42">
        <f t="shared" si="2"/>
        <v>12.024774999999998</v>
      </c>
      <c r="N33" s="49"/>
      <c r="O33" s="41">
        <v>17.98</v>
      </c>
      <c r="P33" s="41" t="e">
        <f t="shared" si="3"/>
        <v>#VALUE!</v>
      </c>
      <c r="Q33" s="41">
        <v>29.98</v>
      </c>
      <c r="R33" s="41"/>
      <c r="S33" s="43" t="e">
        <f t="shared" si="4"/>
        <v>#VALUE!</v>
      </c>
      <c r="T33" s="43">
        <f t="shared" si="5"/>
        <v>0.40026684456304207</v>
      </c>
      <c r="U33" s="43" t="e">
        <f t="shared" si="6"/>
        <v>#VALUE!</v>
      </c>
      <c r="V33" s="43"/>
      <c r="W33" s="44">
        <f>O33/0.55</f>
        <v>32.690909090909088</v>
      </c>
      <c r="X33" s="35" t="s">
        <v>13</v>
      </c>
      <c r="Y33" s="28">
        <v>1000</v>
      </c>
      <c r="Z33" s="93">
        <v>59960</v>
      </c>
      <c r="AA33" s="95" t="s">
        <v>143</v>
      </c>
      <c r="AB33" s="95" t="s">
        <v>144</v>
      </c>
      <c r="AC33" s="95" t="s">
        <v>145</v>
      </c>
      <c r="AD33" s="95" t="s">
        <v>146</v>
      </c>
      <c r="AE33" s="95" t="s">
        <v>147</v>
      </c>
      <c r="AF33" s="95" t="s">
        <v>148</v>
      </c>
    </row>
    <row r="34" spans="1:32" ht="137.25" customHeight="1">
      <c r="A34" s="46"/>
      <c r="B34" s="38" t="s">
        <v>106</v>
      </c>
      <c r="C34" s="38" t="s">
        <v>110</v>
      </c>
      <c r="D34" s="39" t="s">
        <v>52</v>
      </c>
      <c r="E34" s="40" t="s">
        <v>55</v>
      </c>
      <c r="F34" s="8" t="s">
        <v>29</v>
      </c>
      <c r="G34" s="8" t="s">
        <v>12</v>
      </c>
      <c r="H34" s="36">
        <v>6.15</v>
      </c>
      <c r="I34" s="10">
        <v>0.05</v>
      </c>
      <c r="J34" s="41">
        <f t="shared" si="0"/>
        <v>6250</v>
      </c>
      <c r="K34" s="8">
        <v>3300</v>
      </c>
      <c r="L34" s="41">
        <f t="shared" si="1"/>
        <v>1.893939393939394</v>
      </c>
      <c r="M34" s="42">
        <f t="shared" si="2"/>
        <v>11.69201515151515</v>
      </c>
      <c r="N34" s="49"/>
      <c r="O34" s="41">
        <v>17.98</v>
      </c>
      <c r="P34" s="41" t="e">
        <f t="shared" si="3"/>
        <v>#VALUE!</v>
      </c>
      <c r="Q34" s="41">
        <v>29.98</v>
      </c>
      <c r="R34" s="41"/>
      <c r="S34" s="43" t="e">
        <f t="shared" si="4"/>
        <v>#VALUE!</v>
      </c>
      <c r="T34" s="43">
        <f t="shared" si="5"/>
        <v>0.40026684456304207</v>
      </c>
      <c r="U34" s="43" t="e">
        <f t="shared" si="6"/>
        <v>#VALUE!</v>
      </c>
      <c r="V34" s="43"/>
      <c r="W34" s="44">
        <f>O34/0.55</f>
        <v>32.690909090909088</v>
      </c>
      <c r="X34" s="35" t="s">
        <v>13</v>
      </c>
      <c r="Y34" s="28">
        <v>1500</v>
      </c>
      <c r="Z34" s="93">
        <v>59960</v>
      </c>
      <c r="AA34" s="95" t="s">
        <v>143</v>
      </c>
      <c r="AB34" s="95" t="s">
        <v>144</v>
      </c>
      <c r="AC34" s="95" t="s">
        <v>145</v>
      </c>
      <c r="AD34" s="95" t="s">
        <v>146</v>
      </c>
      <c r="AE34" s="95" t="s">
        <v>147</v>
      </c>
      <c r="AF34" s="95" t="s">
        <v>148</v>
      </c>
    </row>
    <row r="35" spans="1:32" ht="137.25" customHeight="1">
      <c r="A35" s="47"/>
      <c r="B35" s="38" t="s">
        <v>107</v>
      </c>
      <c r="C35" s="38" t="s">
        <v>111</v>
      </c>
      <c r="D35" s="39" t="s">
        <v>52</v>
      </c>
      <c r="E35" s="40" t="s">
        <v>56</v>
      </c>
      <c r="F35" s="8" t="s">
        <v>29</v>
      </c>
      <c r="G35" s="8" t="s">
        <v>12</v>
      </c>
      <c r="H35" s="36">
        <v>6.32</v>
      </c>
      <c r="I35" s="10">
        <v>0.05</v>
      </c>
      <c r="J35" s="41">
        <f t="shared" si="0"/>
        <v>6250</v>
      </c>
      <c r="K35" s="8">
        <v>3500</v>
      </c>
      <c r="L35" s="41">
        <f t="shared" si="1"/>
        <v>1.7857142857142858</v>
      </c>
      <c r="M35" s="42">
        <f t="shared" si="2"/>
        <v>11.7904</v>
      </c>
      <c r="N35" s="49"/>
      <c r="O35" s="41">
        <v>17.98</v>
      </c>
      <c r="P35" s="41" t="e">
        <f t="shared" si="3"/>
        <v>#VALUE!</v>
      </c>
      <c r="Q35" s="41">
        <v>29.98</v>
      </c>
      <c r="R35" s="41"/>
      <c r="S35" s="43" t="e">
        <f t="shared" si="4"/>
        <v>#VALUE!</v>
      </c>
      <c r="T35" s="43">
        <f t="shared" si="5"/>
        <v>0.40026684456304207</v>
      </c>
      <c r="U35" s="43" t="e">
        <f t="shared" si="6"/>
        <v>#VALUE!</v>
      </c>
      <c r="V35" s="43"/>
      <c r="W35" s="44">
        <v>31.93</v>
      </c>
      <c r="X35" s="35" t="s">
        <v>13</v>
      </c>
      <c r="Y35" s="28">
        <v>1000</v>
      </c>
      <c r="Z35" s="93">
        <v>59960</v>
      </c>
      <c r="AA35" s="95" t="s">
        <v>143</v>
      </c>
      <c r="AB35" s="95" t="s">
        <v>144</v>
      </c>
      <c r="AC35" s="95" t="s">
        <v>145</v>
      </c>
      <c r="AD35" s="95" t="s">
        <v>146</v>
      </c>
      <c r="AE35" s="95" t="s">
        <v>147</v>
      </c>
      <c r="AF35" s="95" t="s">
        <v>148</v>
      </c>
    </row>
    <row r="36" spans="1:32" ht="137.25" customHeight="1">
      <c r="A36" s="47"/>
      <c r="B36" s="38"/>
      <c r="C36" s="38" t="s">
        <v>124</v>
      </c>
      <c r="D36" s="39" t="s">
        <v>42</v>
      </c>
      <c r="E36" s="40" t="s">
        <v>129</v>
      </c>
      <c r="F36" s="8" t="s">
        <v>42</v>
      </c>
      <c r="G36" s="8" t="s">
        <v>12</v>
      </c>
      <c r="H36" s="36">
        <v>7.91</v>
      </c>
      <c r="I36" s="10"/>
      <c r="J36" s="41"/>
      <c r="K36" s="8"/>
      <c r="L36" s="41"/>
      <c r="M36" s="42">
        <v>14.67</v>
      </c>
      <c r="N36" s="49"/>
      <c r="O36" s="41">
        <v>24</v>
      </c>
      <c r="P36" s="41" t="e">
        <f t="shared" si="3"/>
        <v>#VALUE!</v>
      </c>
      <c r="Q36" s="41">
        <v>39.979999999999997</v>
      </c>
      <c r="R36" s="41"/>
      <c r="S36" s="43" t="e">
        <f t="shared" si="4"/>
        <v>#VALUE!</v>
      </c>
      <c r="T36" s="43">
        <f t="shared" si="5"/>
        <v>0.39969984992496244</v>
      </c>
      <c r="U36" s="43" t="e">
        <f t="shared" si="6"/>
        <v>#VALUE!</v>
      </c>
      <c r="V36" s="43"/>
      <c r="W36" s="44"/>
      <c r="X36" s="35"/>
      <c r="Y36" s="28">
        <v>4000</v>
      </c>
      <c r="Z36" s="93">
        <v>59960</v>
      </c>
      <c r="AA36" s="95" t="s">
        <v>143</v>
      </c>
      <c r="AB36" s="95" t="s">
        <v>144</v>
      </c>
      <c r="AC36" s="95" t="s">
        <v>145</v>
      </c>
      <c r="AD36" s="95" t="s">
        <v>146</v>
      </c>
      <c r="AE36" s="95" t="s">
        <v>147</v>
      </c>
      <c r="AF36" s="95" t="s">
        <v>148</v>
      </c>
    </row>
    <row r="37" spans="1:32" ht="137.25" customHeight="1">
      <c r="A37" s="47"/>
      <c r="B37" s="38"/>
      <c r="C37" s="38" t="s">
        <v>124</v>
      </c>
      <c r="D37" s="39" t="s">
        <v>42</v>
      </c>
      <c r="E37" s="40" t="s">
        <v>127</v>
      </c>
      <c r="F37" s="8" t="s">
        <v>42</v>
      </c>
      <c r="G37" s="8" t="s">
        <v>12</v>
      </c>
      <c r="H37" s="36">
        <v>7.91</v>
      </c>
      <c r="I37" s="10"/>
      <c r="J37" s="41"/>
      <c r="K37" s="8"/>
      <c r="L37" s="41"/>
      <c r="M37" s="42">
        <v>14.468609090909091</v>
      </c>
      <c r="N37" s="49"/>
      <c r="O37" s="41">
        <v>24</v>
      </c>
      <c r="P37" s="41" t="e">
        <f t="shared" si="3"/>
        <v>#VALUE!</v>
      </c>
      <c r="Q37" s="41">
        <v>39.979999999999997</v>
      </c>
      <c r="R37" s="41"/>
      <c r="S37" s="43" t="e">
        <f t="shared" si="4"/>
        <v>#VALUE!</v>
      </c>
      <c r="T37" s="43">
        <f t="shared" si="5"/>
        <v>0.39969984992496244</v>
      </c>
      <c r="U37" s="43" t="e">
        <f t="shared" si="6"/>
        <v>#VALUE!</v>
      </c>
      <c r="V37" s="43"/>
      <c r="W37" s="44"/>
      <c r="X37" s="35"/>
      <c r="Y37" s="28">
        <v>1000</v>
      </c>
      <c r="Z37" s="93">
        <v>59960</v>
      </c>
      <c r="AA37" s="95" t="s">
        <v>143</v>
      </c>
      <c r="AB37" s="95" t="s">
        <v>144</v>
      </c>
      <c r="AC37" s="95" t="s">
        <v>145</v>
      </c>
      <c r="AD37" s="95" t="s">
        <v>146</v>
      </c>
      <c r="AE37" s="95" t="s">
        <v>147</v>
      </c>
      <c r="AF37" s="95" t="s">
        <v>148</v>
      </c>
    </row>
    <row r="38" spans="1:32" ht="137.25" customHeight="1">
      <c r="A38" s="47"/>
      <c r="B38" s="38"/>
      <c r="C38" s="38" t="s">
        <v>124</v>
      </c>
      <c r="D38" s="39" t="s">
        <v>42</v>
      </c>
      <c r="E38" s="40" t="s">
        <v>128</v>
      </c>
      <c r="F38" s="8" t="s">
        <v>42</v>
      </c>
      <c r="G38" s="8" t="s">
        <v>12</v>
      </c>
      <c r="H38" s="36">
        <v>7.91</v>
      </c>
      <c r="I38" s="10"/>
      <c r="J38" s="41"/>
      <c r="K38" s="8"/>
      <c r="L38" s="41"/>
      <c r="M38" s="42">
        <v>14.018410382513661</v>
      </c>
      <c r="N38" s="49"/>
      <c r="O38" s="41">
        <v>24</v>
      </c>
      <c r="P38" s="41" t="e">
        <f t="shared" si="3"/>
        <v>#VALUE!</v>
      </c>
      <c r="Q38" s="41">
        <v>39.979999999999997</v>
      </c>
      <c r="R38" s="41"/>
      <c r="S38" s="43" t="e">
        <f t="shared" si="4"/>
        <v>#VALUE!</v>
      </c>
      <c r="T38" s="43">
        <f t="shared" si="5"/>
        <v>0.39969984992496244</v>
      </c>
      <c r="U38" s="43" t="e">
        <f t="shared" si="6"/>
        <v>#VALUE!</v>
      </c>
      <c r="V38" s="43"/>
      <c r="W38" s="44"/>
      <c r="X38" s="35"/>
      <c r="Y38" s="28">
        <v>2000</v>
      </c>
      <c r="Z38" s="93">
        <v>59960</v>
      </c>
      <c r="AA38" s="95" t="s">
        <v>143</v>
      </c>
      <c r="AB38" s="95" t="s">
        <v>144</v>
      </c>
      <c r="AC38" s="95" t="s">
        <v>145</v>
      </c>
      <c r="AD38" s="95" t="s">
        <v>146</v>
      </c>
      <c r="AE38" s="95" t="s">
        <v>147</v>
      </c>
      <c r="AF38" s="95" t="s">
        <v>148</v>
      </c>
    </row>
    <row r="39" spans="1:32" ht="137.25" customHeight="1">
      <c r="A39" s="47"/>
      <c r="B39" s="38"/>
      <c r="C39" s="38" t="s">
        <v>124</v>
      </c>
      <c r="D39" s="39" t="s">
        <v>42</v>
      </c>
      <c r="E39" s="40" t="s">
        <v>125</v>
      </c>
      <c r="F39" s="8" t="s">
        <v>42</v>
      </c>
      <c r="G39" s="8" t="s">
        <v>12</v>
      </c>
      <c r="H39" s="36">
        <v>7.4</v>
      </c>
      <c r="I39" s="10"/>
      <c r="J39" s="41"/>
      <c r="K39" s="8"/>
      <c r="L39" s="41"/>
      <c r="M39" s="42">
        <v>13.450016460905349</v>
      </c>
      <c r="N39" s="49"/>
      <c r="O39" s="41">
        <v>24</v>
      </c>
      <c r="P39" s="41" t="e">
        <f t="shared" si="3"/>
        <v>#VALUE!</v>
      </c>
      <c r="Q39" s="41">
        <v>39.979999999999997</v>
      </c>
      <c r="R39" s="41"/>
      <c r="S39" s="43" t="e">
        <f t="shared" si="4"/>
        <v>#VALUE!</v>
      </c>
      <c r="T39" s="43">
        <f t="shared" si="5"/>
        <v>0.39969984992496244</v>
      </c>
      <c r="U39" s="43" t="e">
        <f t="shared" si="6"/>
        <v>#VALUE!</v>
      </c>
      <c r="V39" s="43"/>
      <c r="W39" s="44"/>
      <c r="X39" s="35"/>
      <c r="Y39" s="28">
        <v>4000</v>
      </c>
      <c r="Z39" s="93">
        <v>59960</v>
      </c>
      <c r="AA39" s="95" t="s">
        <v>143</v>
      </c>
      <c r="AB39" s="95" t="s">
        <v>144</v>
      </c>
      <c r="AC39" s="95" t="s">
        <v>145</v>
      </c>
      <c r="AD39" s="95" t="s">
        <v>146</v>
      </c>
      <c r="AE39" s="95" t="s">
        <v>147</v>
      </c>
      <c r="AF39" s="95" t="s">
        <v>148</v>
      </c>
    </row>
    <row r="40" spans="1:32" ht="137.25" customHeight="1">
      <c r="A40" s="47"/>
      <c r="B40" s="38"/>
      <c r="C40" s="38" t="s">
        <v>124</v>
      </c>
      <c r="D40" s="39" t="s">
        <v>42</v>
      </c>
      <c r="E40" s="40" t="s">
        <v>126</v>
      </c>
      <c r="F40" s="8" t="s">
        <v>42</v>
      </c>
      <c r="G40" s="8" t="s">
        <v>12</v>
      </c>
      <c r="H40" s="36">
        <v>8.8000000000000007</v>
      </c>
      <c r="I40" s="10"/>
      <c r="J40" s="41"/>
      <c r="K40" s="8"/>
      <c r="L40" s="41"/>
      <c r="M40" s="42">
        <v>16.84</v>
      </c>
      <c r="N40" s="49"/>
      <c r="O40" s="41">
        <v>27</v>
      </c>
      <c r="P40" s="41" t="e">
        <f t="shared" si="3"/>
        <v>#VALUE!</v>
      </c>
      <c r="Q40" s="41">
        <v>44.98</v>
      </c>
      <c r="R40" s="41"/>
      <c r="S40" s="43" t="e">
        <f t="shared" si="4"/>
        <v>#VALUE!</v>
      </c>
      <c r="T40" s="43">
        <f t="shared" si="5"/>
        <v>0.39973321476211643</v>
      </c>
      <c r="U40" s="43" t="e">
        <f t="shared" si="6"/>
        <v>#VALUE!</v>
      </c>
      <c r="V40" s="43"/>
      <c r="W40" s="44"/>
      <c r="X40" s="35"/>
      <c r="Y40" s="91">
        <v>8000</v>
      </c>
      <c r="Z40" s="93">
        <v>59960</v>
      </c>
      <c r="AA40" s="95" t="s">
        <v>143</v>
      </c>
      <c r="AB40" s="95" t="s">
        <v>144</v>
      </c>
      <c r="AC40" s="95" t="s">
        <v>145</v>
      </c>
      <c r="AD40" s="95" t="s">
        <v>146</v>
      </c>
      <c r="AE40" s="95" t="s">
        <v>147</v>
      </c>
      <c r="AF40" s="95" t="s">
        <v>148</v>
      </c>
    </row>
    <row r="41" spans="1:32" ht="137.25" customHeight="1">
      <c r="A41" s="47"/>
      <c r="B41" s="38"/>
      <c r="C41" s="38" t="s">
        <v>124</v>
      </c>
      <c r="D41" s="39" t="s">
        <v>42</v>
      </c>
      <c r="E41" s="40" t="s">
        <v>130</v>
      </c>
      <c r="F41" s="8" t="s">
        <v>42</v>
      </c>
      <c r="G41" s="8" t="s">
        <v>12</v>
      </c>
      <c r="H41" s="36">
        <v>8.8000000000000007</v>
      </c>
      <c r="I41" s="10"/>
      <c r="J41" s="41"/>
      <c r="K41" s="8"/>
      <c r="L41" s="41"/>
      <c r="M41" s="42">
        <v>16.746975609756099</v>
      </c>
      <c r="N41" s="49"/>
      <c r="O41" s="41">
        <v>27</v>
      </c>
      <c r="P41" s="41" t="e">
        <f t="shared" si="3"/>
        <v>#VALUE!</v>
      </c>
      <c r="Q41" s="41">
        <v>44.98</v>
      </c>
      <c r="R41" s="41"/>
      <c r="S41" s="43" t="e">
        <f t="shared" si="4"/>
        <v>#VALUE!</v>
      </c>
      <c r="T41" s="43">
        <f t="shared" si="5"/>
        <v>0.39973321476211643</v>
      </c>
      <c r="U41" s="43" t="e">
        <f t="shared" si="6"/>
        <v>#VALUE!</v>
      </c>
      <c r="V41" s="43"/>
      <c r="W41" s="44"/>
      <c r="X41" s="35"/>
      <c r="Y41" s="91">
        <v>8000</v>
      </c>
      <c r="Z41" s="93">
        <v>59960</v>
      </c>
      <c r="AA41" s="95" t="s">
        <v>143</v>
      </c>
      <c r="AB41" s="95" t="s">
        <v>144</v>
      </c>
      <c r="AC41" s="95" t="s">
        <v>145</v>
      </c>
      <c r="AD41" s="95" t="s">
        <v>146</v>
      </c>
      <c r="AE41" s="95" t="s">
        <v>147</v>
      </c>
      <c r="AF41" s="95" t="s">
        <v>148</v>
      </c>
    </row>
    <row r="42" spans="1:32" ht="137.25" customHeight="1">
      <c r="A42" s="47"/>
      <c r="B42" s="38"/>
      <c r="C42" s="38"/>
      <c r="D42" s="39"/>
      <c r="E42" s="40" t="s">
        <v>41</v>
      </c>
      <c r="F42" s="8" t="s">
        <v>42</v>
      </c>
      <c r="G42" s="8" t="s">
        <v>12</v>
      </c>
      <c r="H42" s="36"/>
      <c r="I42" s="10"/>
      <c r="J42" s="41"/>
      <c r="K42" s="8"/>
      <c r="L42" s="41"/>
      <c r="M42" s="42">
        <v>13</v>
      </c>
      <c r="N42" s="49"/>
      <c r="O42" s="41">
        <v>19.98</v>
      </c>
      <c r="P42" s="41" t="e">
        <f t="shared" si="3"/>
        <v>#VALUE!</v>
      </c>
      <c r="Q42" s="41">
        <v>39.979999999999997</v>
      </c>
      <c r="R42" s="41"/>
      <c r="S42" s="43" t="e">
        <f t="shared" si="4"/>
        <v>#VALUE!</v>
      </c>
      <c r="T42" s="43">
        <f t="shared" si="5"/>
        <v>0.50025012506253119</v>
      </c>
      <c r="U42" s="43" t="e">
        <f t="shared" si="6"/>
        <v>#VALUE!</v>
      </c>
      <c r="V42" s="43"/>
      <c r="W42" s="44"/>
      <c r="X42" s="35"/>
      <c r="Y42" s="91">
        <v>4500</v>
      </c>
      <c r="Z42" s="93">
        <v>59960</v>
      </c>
      <c r="AA42" s="95" t="s">
        <v>143</v>
      </c>
      <c r="AB42" s="95" t="s">
        <v>144</v>
      </c>
      <c r="AC42" s="95" t="s">
        <v>145</v>
      </c>
      <c r="AD42" s="95" t="s">
        <v>146</v>
      </c>
      <c r="AE42" s="95" t="s">
        <v>147</v>
      </c>
      <c r="AF42" s="95" t="s">
        <v>148</v>
      </c>
    </row>
    <row r="43" spans="1:32" ht="137.25" customHeight="1">
      <c r="A43" s="38"/>
      <c r="B43" s="89" t="s">
        <v>94</v>
      </c>
      <c r="C43" s="38" t="s">
        <v>96</v>
      </c>
      <c r="D43" s="39" t="s">
        <v>43</v>
      </c>
      <c r="E43" s="40" t="s">
        <v>44</v>
      </c>
      <c r="F43" s="8" t="s">
        <v>42</v>
      </c>
      <c r="G43" s="8" t="s">
        <v>12</v>
      </c>
      <c r="H43" s="36">
        <v>5.7</v>
      </c>
      <c r="I43" s="10">
        <v>0.05</v>
      </c>
      <c r="J43" s="41">
        <v>6250</v>
      </c>
      <c r="K43" s="8">
        <v>4752</v>
      </c>
      <c r="L43" s="41">
        <v>1.3152356902356903</v>
      </c>
      <c r="M43" s="42">
        <v>10.220329966329967</v>
      </c>
      <c r="N43" s="49"/>
      <c r="O43" s="41">
        <v>17.98</v>
      </c>
      <c r="P43" s="41">
        <v>15.282999999999999</v>
      </c>
      <c r="Q43" s="41">
        <v>29.98</v>
      </c>
      <c r="R43" s="41"/>
      <c r="S43" s="43">
        <v>0.33126153462474861</v>
      </c>
      <c r="T43" s="43">
        <v>0.40026684456304207</v>
      </c>
      <c r="U43" s="43">
        <v>0.4902268178785858</v>
      </c>
      <c r="V43" s="43"/>
      <c r="W43" s="44">
        <v>32.690909090909088</v>
      </c>
      <c r="X43" s="35" t="s">
        <v>13</v>
      </c>
      <c r="Y43" s="28">
        <v>2000</v>
      </c>
      <c r="Z43" s="93">
        <v>59960</v>
      </c>
      <c r="AA43" s="95" t="s">
        <v>143</v>
      </c>
      <c r="AB43" s="95" t="s">
        <v>144</v>
      </c>
      <c r="AC43" s="95" t="s">
        <v>145</v>
      </c>
      <c r="AD43" s="95" t="s">
        <v>146</v>
      </c>
      <c r="AE43" s="95" t="s">
        <v>147</v>
      </c>
      <c r="AF43" s="95" t="s">
        <v>148</v>
      </c>
    </row>
    <row r="44" spans="1:32" ht="137.25" customHeight="1">
      <c r="A44" s="45"/>
      <c r="B44" s="90" t="s">
        <v>97</v>
      </c>
      <c r="C44" s="45" t="s">
        <v>100</v>
      </c>
      <c r="D44" s="31" t="s">
        <v>45</v>
      </c>
      <c r="E44" s="40" t="s">
        <v>46</v>
      </c>
      <c r="F44" s="8" t="s">
        <v>42</v>
      </c>
      <c r="G44" s="8" t="s">
        <v>12</v>
      </c>
      <c r="H44" s="32">
        <v>22.6</v>
      </c>
      <c r="I44" s="10">
        <v>0.05</v>
      </c>
      <c r="J44" s="41">
        <v>6250</v>
      </c>
      <c r="K44" s="8">
        <v>810</v>
      </c>
      <c r="L44" s="41">
        <v>7.716049382716049</v>
      </c>
      <c r="M44" s="42">
        <v>44.024469135802462</v>
      </c>
      <c r="N44" s="49"/>
      <c r="O44" s="41">
        <v>71.98</v>
      </c>
      <c r="P44" s="41">
        <v>61.183</v>
      </c>
      <c r="Q44" s="41">
        <v>119.98</v>
      </c>
      <c r="R44" s="41"/>
      <c r="S44" s="43">
        <v>0.28044605305718151</v>
      </c>
      <c r="T44" s="43">
        <v>0.4000666777796299</v>
      </c>
      <c r="U44" s="43">
        <v>0.49005667611268544</v>
      </c>
      <c r="V44" s="43"/>
      <c r="W44" s="44">
        <v>130.87272727272727</v>
      </c>
      <c r="X44" s="33" t="s">
        <v>13</v>
      </c>
      <c r="Y44" s="28">
        <v>1000</v>
      </c>
      <c r="Z44" s="93">
        <v>119980</v>
      </c>
      <c r="AA44" s="95" t="s">
        <v>143</v>
      </c>
      <c r="AB44" s="95" t="s">
        <v>144</v>
      </c>
      <c r="AC44" s="95" t="s">
        <v>145</v>
      </c>
      <c r="AD44" s="95" t="s">
        <v>146</v>
      </c>
      <c r="AE44" s="95" t="s">
        <v>147</v>
      </c>
      <c r="AF44" s="95" t="s">
        <v>148</v>
      </c>
    </row>
    <row r="45" spans="1:32" ht="137.25" customHeight="1">
      <c r="A45" s="45"/>
      <c r="B45" s="90" t="s">
        <v>98</v>
      </c>
      <c r="C45" s="45" t="s">
        <v>101</v>
      </c>
      <c r="D45" s="31" t="s">
        <v>45</v>
      </c>
      <c r="E45" s="40" t="s">
        <v>47</v>
      </c>
      <c r="F45" s="8" t="s">
        <v>42</v>
      </c>
      <c r="G45" s="8" t="s">
        <v>12</v>
      </c>
      <c r="H45" s="32">
        <v>22.6</v>
      </c>
      <c r="I45" s="10">
        <v>0.05</v>
      </c>
      <c r="J45" s="41">
        <v>6250</v>
      </c>
      <c r="K45" s="8">
        <v>780</v>
      </c>
      <c r="L45" s="41">
        <v>8.0128205128205128</v>
      </c>
      <c r="M45" s="42">
        <v>44.439948717948717</v>
      </c>
      <c r="N45" s="49"/>
      <c r="O45" s="41">
        <v>71.98</v>
      </c>
      <c r="P45" s="41">
        <v>61.183</v>
      </c>
      <c r="Q45" s="41">
        <v>119.98</v>
      </c>
      <c r="R45" s="41"/>
      <c r="S45" s="43">
        <v>0.27365528467141664</v>
      </c>
      <c r="T45" s="43">
        <v>0.4000666777796299</v>
      </c>
      <c r="U45" s="43">
        <v>0.49005667611268544</v>
      </c>
      <c r="V45" s="43"/>
      <c r="W45" s="44">
        <v>130.87272727272727</v>
      </c>
      <c r="X45" s="33" t="s">
        <v>13</v>
      </c>
      <c r="Y45" s="28">
        <v>1000</v>
      </c>
      <c r="Z45" s="93">
        <v>119980</v>
      </c>
      <c r="AA45" s="95" t="s">
        <v>143</v>
      </c>
      <c r="AB45" s="95" t="s">
        <v>144</v>
      </c>
      <c r="AC45" s="95" t="s">
        <v>145</v>
      </c>
      <c r="AD45" s="95" t="s">
        <v>146</v>
      </c>
      <c r="AE45" s="95" t="s">
        <v>147</v>
      </c>
      <c r="AF45" s="95" t="s">
        <v>148</v>
      </c>
    </row>
    <row r="46" spans="1:32" ht="137.25" customHeight="1">
      <c r="A46" s="45"/>
      <c r="B46" s="90" t="s">
        <v>99</v>
      </c>
      <c r="C46" s="45" t="s">
        <v>102</v>
      </c>
      <c r="D46" s="31" t="s">
        <v>45</v>
      </c>
      <c r="E46" s="40" t="s">
        <v>48</v>
      </c>
      <c r="F46" s="8" t="s">
        <v>42</v>
      </c>
      <c r="G46" s="8" t="s">
        <v>12</v>
      </c>
      <c r="H46" s="32">
        <v>22.6</v>
      </c>
      <c r="I46" s="10">
        <v>0.05</v>
      </c>
      <c r="J46" s="41">
        <v>6250</v>
      </c>
      <c r="K46" s="8">
        <v>870</v>
      </c>
      <c r="L46" s="41">
        <v>7.1839080459770113</v>
      </c>
      <c r="M46" s="42">
        <v>43.279471264367814</v>
      </c>
      <c r="N46" s="49"/>
      <c r="O46" s="41">
        <v>71.98</v>
      </c>
      <c r="P46" s="41">
        <v>61.183</v>
      </c>
      <c r="Q46" s="41">
        <v>119.98</v>
      </c>
      <c r="R46" s="41"/>
      <c r="S46" s="43">
        <v>0.29262260326613909</v>
      </c>
      <c r="T46" s="43">
        <v>0.4000666777796299</v>
      </c>
      <c r="U46" s="43">
        <v>0.49005667611268544</v>
      </c>
      <c r="V46" s="43"/>
      <c r="W46" s="44">
        <v>130.87272727272727</v>
      </c>
      <c r="X46" s="33" t="s">
        <v>13</v>
      </c>
      <c r="Y46" s="28">
        <v>1000</v>
      </c>
      <c r="Z46" s="93">
        <v>119980</v>
      </c>
      <c r="AA46" s="95" t="s">
        <v>143</v>
      </c>
      <c r="AB46" s="95" t="s">
        <v>144</v>
      </c>
      <c r="AC46" s="95" t="s">
        <v>145</v>
      </c>
      <c r="AD46" s="95" t="s">
        <v>146</v>
      </c>
      <c r="AE46" s="95" t="s">
        <v>147</v>
      </c>
      <c r="AF46" s="95" t="s">
        <v>148</v>
      </c>
    </row>
    <row r="47" spans="1:32" ht="137.25" customHeight="1">
      <c r="A47" s="38"/>
      <c r="B47" s="89" t="s">
        <v>103</v>
      </c>
      <c r="C47" s="38" t="s">
        <v>49</v>
      </c>
      <c r="D47" s="53" t="s">
        <v>49</v>
      </c>
      <c r="E47" s="54" t="s">
        <v>50</v>
      </c>
      <c r="F47" s="51" t="s">
        <v>51</v>
      </c>
      <c r="G47" s="51" t="s">
        <v>25</v>
      </c>
      <c r="H47" s="55">
        <v>34.520000000000003</v>
      </c>
      <c r="I47" s="56">
        <v>0</v>
      </c>
      <c r="J47" s="57">
        <v>6250</v>
      </c>
      <c r="K47" s="51">
        <v>264</v>
      </c>
      <c r="L47" s="57">
        <v>23.674242424242426</v>
      </c>
      <c r="M47" s="58">
        <v>81.471939393939394</v>
      </c>
      <c r="N47" s="58"/>
      <c r="O47" s="57">
        <v>134.97999999999999</v>
      </c>
      <c r="P47" s="57">
        <v>114.73299999999999</v>
      </c>
      <c r="Q47" s="57">
        <v>229.98</v>
      </c>
      <c r="R47" s="57"/>
      <c r="S47" s="59">
        <v>0.2898996854092597</v>
      </c>
      <c r="T47" s="59">
        <v>0.41307939820853989</v>
      </c>
      <c r="U47" s="59">
        <v>0.5011174884772589</v>
      </c>
      <c r="V47" s="59"/>
      <c r="W47" s="60">
        <v>149</v>
      </c>
      <c r="X47" s="52" t="s">
        <v>13</v>
      </c>
      <c r="Y47" s="28">
        <v>1500</v>
      </c>
      <c r="Z47" s="93">
        <v>344970</v>
      </c>
      <c r="AA47" s="95" t="s">
        <v>143</v>
      </c>
      <c r="AB47" s="95" t="s">
        <v>144</v>
      </c>
      <c r="AC47" s="95" t="s">
        <v>145</v>
      </c>
      <c r="AD47" s="95" t="s">
        <v>146</v>
      </c>
      <c r="AE47" s="95" t="s">
        <v>147</v>
      </c>
      <c r="AF47" s="95" t="s">
        <v>148</v>
      </c>
    </row>
    <row r="48" spans="1:32" ht="137.25" customHeight="1">
      <c r="A48" s="38"/>
      <c r="B48" s="38" t="s">
        <v>104</v>
      </c>
      <c r="C48" s="38" t="s">
        <v>108</v>
      </c>
      <c r="D48" s="39" t="s">
        <v>52</v>
      </c>
      <c r="E48" s="40" t="s">
        <v>53</v>
      </c>
      <c r="F48" s="8" t="s">
        <v>29</v>
      </c>
      <c r="G48" s="8" t="s">
        <v>12</v>
      </c>
      <c r="H48" s="36">
        <v>5.15</v>
      </c>
      <c r="I48" s="10">
        <v>0.05</v>
      </c>
      <c r="J48" s="41">
        <v>6250</v>
      </c>
      <c r="K48" s="8">
        <v>3500</v>
      </c>
      <c r="L48" s="41">
        <v>1.7857142857142858</v>
      </c>
      <c r="M48" s="42">
        <v>10.070500000000001</v>
      </c>
      <c r="N48" s="49"/>
      <c r="O48" s="41">
        <v>17.98</v>
      </c>
      <c r="P48" s="41">
        <v>15.282999999999999</v>
      </c>
      <c r="Q48" s="41">
        <v>29.98</v>
      </c>
      <c r="R48" s="41"/>
      <c r="S48" s="43">
        <v>0.34106523588300719</v>
      </c>
      <c r="T48" s="43">
        <v>0.40026684456304207</v>
      </c>
      <c r="U48" s="43">
        <v>0.4902268178785858</v>
      </c>
      <c r="V48" s="43"/>
      <c r="W48" s="44">
        <v>24.44</v>
      </c>
      <c r="X48" s="35" t="s">
        <v>13</v>
      </c>
      <c r="Y48" s="28">
        <v>1000</v>
      </c>
      <c r="Z48" s="93">
        <v>29980</v>
      </c>
      <c r="AA48" s="95" t="s">
        <v>143</v>
      </c>
      <c r="AB48" s="95" t="s">
        <v>144</v>
      </c>
      <c r="AC48" s="95" t="s">
        <v>145</v>
      </c>
      <c r="AD48" s="95" t="s">
        <v>146</v>
      </c>
      <c r="AE48" s="95" t="s">
        <v>147</v>
      </c>
      <c r="AF48" s="95" t="s">
        <v>148</v>
      </c>
    </row>
    <row r="49" spans="1:32" ht="137.25" customHeight="1">
      <c r="A49" s="38"/>
      <c r="B49" s="38" t="s">
        <v>105</v>
      </c>
      <c r="C49" s="38" t="s">
        <v>109</v>
      </c>
      <c r="D49" s="39" t="s">
        <v>52</v>
      </c>
      <c r="E49" s="40" t="s">
        <v>54</v>
      </c>
      <c r="F49" s="8" t="s">
        <v>29</v>
      </c>
      <c r="G49" s="8" t="s">
        <v>12</v>
      </c>
      <c r="H49" s="36">
        <v>6.32</v>
      </c>
      <c r="I49" s="10">
        <v>0.05</v>
      </c>
      <c r="J49" s="41">
        <v>6250</v>
      </c>
      <c r="K49" s="8">
        <v>3200</v>
      </c>
      <c r="L49" s="41">
        <v>1.953125</v>
      </c>
      <c r="M49" s="42">
        <v>12.024774999999998</v>
      </c>
      <c r="N49" s="49"/>
      <c r="O49" s="41">
        <v>17.98</v>
      </c>
      <c r="P49" s="41">
        <v>15.282999999999999</v>
      </c>
      <c r="Q49" s="41">
        <v>29.98</v>
      </c>
      <c r="R49" s="41"/>
      <c r="S49" s="43">
        <v>0.21319276320094227</v>
      </c>
      <c r="T49" s="43">
        <v>0.40026684456304207</v>
      </c>
      <c r="U49" s="43">
        <v>0.4902268178785858</v>
      </c>
      <c r="V49" s="43"/>
      <c r="W49" s="44">
        <v>32.690909090909088</v>
      </c>
      <c r="X49" s="35" t="s">
        <v>13</v>
      </c>
      <c r="Y49" s="28">
        <v>4000</v>
      </c>
      <c r="Z49" s="93">
        <v>119920</v>
      </c>
      <c r="AA49" s="95" t="s">
        <v>143</v>
      </c>
      <c r="AB49" s="95" t="s">
        <v>144</v>
      </c>
      <c r="AC49" s="95" t="s">
        <v>145</v>
      </c>
      <c r="AD49" s="95" t="s">
        <v>146</v>
      </c>
      <c r="AE49" s="95" t="s">
        <v>147</v>
      </c>
      <c r="AF49" s="95" t="s">
        <v>148</v>
      </c>
    </row>
    <row r="50" spans="1:32" ht="137.25" customHeight="1">
      <c r="A50" s="46"/>
      <c r="B50" s="38" t="s">
        <v>106</v>
      </c>
      <c r="C50" s="38" t="s">
        <v>110</v>
      </c>
      <c r="D50" s="39" t="s">
        <v>52</v>
      </c>
      <c r="E50" s="40" t="s">
        <v>55</v>
      </c>
      <c r="F50" s="8" t="s">
        <v>29</v>
      </c>
      <c r="G50" s="8" t="s">
        <v>12</v>
      </c>
      <c r="H50" s="36">
        <v>6.15</v>
      </c>
      <c r="I50" s="10">
        <v>0.05</v>
      </c>
      <c r="J50" s="41">
        <v>6250</v>
      </c>
      <c r="K50" s="8">
        <v>3300</v>
      </c>
      <c r="L50" s="41">
        <v>1.893939393939394</v>
      </c>
      <c r="M50" s="42">
        <v>11.69201515151515</v>
      </c>
      <c r="N50" s="49"/>
      <c r="O50" s="41">
        <v>17.98</v>
      </c>
      <c r="P50" s="41">
        <v>15.282999999999999</v>
      </c>
      <c r="Q50" s="41">
        <v>29.98</v>
      </c>
      <c r="R50" s="41"/>
      <c r="S50" s="43">
        <v>0.23496596535266956</v>
      </c>
      <c r="T50" s="43">
        <v>0.40026684456304207</v>
      </c>
      <c r="U50" s="43">
        <v>0.4902268178785858</v>
      </c>
      <c r="V50" s="43"/>
      <c r="W50" s="44">
        <v>32.690909090909088</v>
      </c>
      <c r="X50" s="35" t="s">
        <v>13</v>
      </c>
      <c r="Y50" s="28">
        <v>1000</v>
      </c>
      <c r="Z50" s="93">
        <v>29980</v>
      </c>
      <c r="AA50" s="95" t="s">
        <v>143</v>
      </c>
      <c r="AB50" s="95" t="s">
        <v>144</v>
      </c>
      <c r="AC50" s="95" t="s">
        <v>145</v>
      </c>
      <c r="AD50" s="95" t="s">
        <v>146</v>
      </c>
      <c r="AE50" s="95" t="s">
        <v>147</v>
      </c>
      <c r="AF50" s="95" t="s">
        <v>148</v>
      </c>
    </row>
    <row r="51" spans="1:32" ht="137.25" customHeight="1">
      <c r="A51" s="47"/>
      <c r="B51" s="38" t="s">
        <v>107</v>
      </c>
      <c r="C51" s="38" t="s">
        <v>111</v>
      </c>
      <c r="D51" s="39" t="s">
        <v>52</v>
      </c>
      <c r="E51" s="40" t="s">
        <v>56</v>
      </c>
      <c r="F51" s="8" t="s">
        <v>29</v>
      </c>
      <c r="G51" s="8" t="s">
        <v>12</v>
      </c>
      <c r="H51" s="36">
        <v>6.32</v>
      </c>
      <c r="I51" s="10">
        <v>0.05</v>
      </c>
      <c r="J51" s="41">
        <v>6250</v>
      </c>
      <c r="K51" s="8">
        <v>3500</v>
      </c>
      <c r="L51" s="41">
        <v>1.7857142857142858</v>
      </c>
      <c r="M51" s="42">
        <v>11.7904</v>
      </c>
      <c r="N51" s="49"/>
      <c r="O51" s="41">
        <v>17.98</v>
      </c>
      <c r="P51" s="41">
        <v>15.282999999999999</v>
      </c>
      <c r="Q51" s="41">
        <v>29.98</v>
      </c>
      <c r="R51" s="41"/>
      <c r="S51" s="43">
        <v>0.22852843028201264</v>
      </c>
      <c r="T51" s="43">
        <v>0.40026684456304207</v>
      </c>
      <c r="U51" s="43">
        <v>0.4902268178785858</v>
      </c>
      <c r="V51" s="43"/>
      <c r="W51" s="44">
        <v>31.93</v>
      </c>
      <c r="X51" s="35" t="s">
        <v>13</v>
      </c>
      <c r="Y51" s="28">
        <v>2000</v>
      </c>
      <c r="Z51" s="93">
        <v>59960</v>
      </c>
      <c r="AA51" s="95" t="s">
        <v>143</v>
      </c>
      <c r="AB51" s="95" t="s">
        <v>144</v>
      </c>
      <c r="AC51" s="95" t="s">
        <v>145</v>
      </c>
      <c r="AD51" s="95" t="s">
        <v>146</v>
      </c>
      <c r="AE51" s="95" t="s">
        <v>147</v>
      </c>
      <c r="AF51" s="95" t="s">
        <v>148</v>
      </c>
    </row>
  </sheetData>
  <hyperlinks>
    <hyperlink ref="X2" r:id="rId1" xr:uid="{23CF0B39-A79B-4691-B54D-32A61D095DD6}"/>
    <hyperlink ref="X3" r:id="rId2" xr:uid="{666B2AAD-A6F4-4B89-9CC6-9D9AD63E0303}"/>
    <hyperlink ref="X4" r:id="rId3" xr:uid="{D2A371BA-76B0-41BE-AE19-ED5BFBD786DC}"/>
    <hyperlink ref="X5" r:id="rId4" xr:uid="{1FBFD6DD-988C-408B-AB93-A0BC4A60B10F}"/>
    <hyperlink ref="X6" r:id="rId5" xr:uid="{FDD50B2F-B2E9-41DB-997D-4687EABFA4EB}"/>
    <hyperlink ref="X9" r:id="rId6" display="https://www.wayfair.ca/home/pdp/wade-logan-17-hand-glazed-outdoor-water-fountain-with-led-lights-textured-surface-c007988166.html?piid=125893103" xr:uid="{D5005BC7-F3D8-4420-8B60-5DA187BFDBCC}"/>
    <hyperlink ref="X10" r:id="rId7" display="https://www.wayfair.com/home/pdp/millwood-pines-385-modern-outdoor-led-waterfall-fountain-w112376973.html?piid=654256529" xr:uid="{EDE5228B-F4DB-4624-B446-0E7D0CA568FF}"/>
    <hyperlink ref="X11" r:id="rId8" display="https://www.wayfair.com/home/pdp/ivy-bronx-2815h-resin-modern-led-fountain-w112584916.html?auctionId=c123cc80-99e0-43f0-a18a-4d797eb48dcf&amp;trackingId=%7B%22adType%22%3A%22WSP%22%2C%22auctionId%22%3A%22c123cc80-99e0-43f0-a18a-4d797eb48dcf%22%7D&amp;adTypeId=1" xr:uid="{C7D5915B-2B41-4147-A64B-DDC78EFEB34E}"/>
    <hyperlink ref="X12" r:id="rId9" display="https://www.wayfair.ca/home/pdp/wade-logan-17-hand-glazed-outdoor-water-fountain-with-led-lights-textured-surface-c007988166.html?piid=125893103" xr:uid="{B633BFF8-E397-4391-85A8-3FD60C7C9A75}"/>
    <hyperlink ref="X7:X8" r:id="rId10" display="Link" xr:uid="{E4580EED-6639-4F91-AE10-07D4FD650F1F}"/>
    <hyperlink ref="X14" r:id="rId11" xr:uid="{DFE110E6-9012-4C42-A5B3-06FD1154B03B}"/>
    <hyperlink ref="X15" r:id="rId12" xr:uid="{612D4FE4-0598-46C9-A6DF-D7F5A09CBD06}"/>
    <hyperlink ref="X16" r:id="rId13" xr:uid="{E7242510-6DAC-43F3-B113-BD22817FB57E}"/>
    <hyperlink ref="X13" r:id="rId14" xr:uid="{054780BA-86AE-48FB-8CFC-49EF90DD3F8B}"/>
    <hyperlink ref="X17" r:id="rId15" display="https://www.amazon.com/Achla-Designs-FT-30-Freestanding-Graphite/dp/B001E8T8E6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&amp;th=1" xr:uid="{F72D894E-B6FA-4B16-B12E-7521CF1BB689}"/>
    <hyperlink ref="X18" r:id="rId16" display="https://www.amazon.com/Trellis-Outdoor-Climbing-Rectangular-Lattice/dp/B0F725LCBX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" xr:uid="{98A0CE3E-74CA-485F-8664-41AFCA5158D9}"/>
    <hyperlink ref="X19:X20" r:id="rId17" display="Link" xr:uid="{F82CF928-8AD0-473D-BD4C-05E3255E2341}"/>
    <hyperlink ref="X24" r:id="rId18" xr:uid="{FD5C1376-74EC-4C99-BE0F-E64BC44FF656}"/>
    <hyperlink ref="X21:X23" r:id="rId19" display="Link" xr:uid="{912F1F78-8F0B-4822-B158-5E607ECF29FA}"/>
    <hyperlink ref="X25" r:id="rId20" xr:uid="{17EE8F8E-495B-47FD-8D33-AE6E468C3604}"/>
    <hyperlink ref="X26:X28" r:id="rId21" display="Link" xr:uid="{555097AF-2EBE-49DD-A240-15BB83469A94}"/>
    <hyperlink ref="X31" r:id="rId22" xr:uid="{A2770D66-B5F7-45CD-B3DD-ECE448975644}"/>
    <hyperlink ref="X29:X30" r:id="rId23" display="Link" xr:uid="{086F73D5-BAE7-4755-881B-A0A7A5308DD4}"/>
    <hyperlink ref="X32" r:id="rId24" xr:uid="{532A3449-EC39-456A-88F4-31CEB6222306}"/>
    <hyperlink ref="X33:X35" r:id="rId25" display="Link" xr:uid="{547FD82E-C77C-4018-B39F-49F3BAC40DD9}"/>
    <hyperlink ref="X43" r:id="rId26" xr:uid="{BF27E3BE-4357-444E-A0C6-74A1C473A2FF}"/>
    <hyperlink ref="X47" r:id="rId27" xr:uid="{8E3FF824-17D0-4721-9259-4D9F0E9168E5}"/>
    <hyperlink ref="X44:X46" r:id="rId28" display="Link" xr:uid="{10F0BC65-350E-4A89-86AA-AFC0E3AE8F59}"/>
    <hyperlink ref="X48" r:id="rId29" xr:uid="{59804FF0-7501-4D29-AE1B-EDF6B81FCA05}"/>
    <hyperlink ref="X49:X51" r:id="rId30" display="Link" xr:uid="{9B705B2D-A5F5-40AF-BA3A-FED3E581963F}"/>
  </hyperlinks>
  <pageMargins left="0.7" right="0.7" top="0.75" bottom="0.75" header="0.3" footer="0.3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B319-2293-419F-B12D-C1EB94073943}">
  <dimension ref="A1:Z8"/>
  <sheetViews>
    <sheetView zoomScale="85" zoomScaleNormal="85" workbookViewId="0">
      <pane ySplit="2" topLeftCell="A3" activePane="bottomLeft" state="frozen"/>
      <selection pane="bottomLeft" activeCell="A8" sqref="A3:Z8"/>
    </sheetView>
  </sheetViews>
  <sheetFormatPr defaultColWidth="22.7109375" defaultRowHeight="146.25" customHeight="1"/>
  <cols>
    <col min="3" max="3" width="25.5703125" bestFit="1" customWidth="1"/>
    <col min="4" max="4" width="13.140625" customWidth="1"/>
    <col min="5" max="5" width="13.85546875" customWidth="1"/>
    <col min="6" max="6" width="14.5703125" customWidth="1"/>
    <col min="7" max="7" width="12.85546875" customWidth="1"/>
    <col min="8" max="8" width="13.28515625" customWidth="1"/>
    <col min="9" max="10" width="14.140625" hidden="1" customWidth="1"/>
    <col min="11" max="11" width="15.28515625" hidden="1" customWidth="1"/>
    <col min="12" max="12" width="12.5703125" hidden="1" customWidth="1"/>
    <col min="13" max="13" width="10.85546875" customWidth="1"/>
    <col min="14" max="14" width="1.7109375" style="48" customWidth="1"/>
    <col min="15" max="16" width="10.5703125" customWidth="1"/>
    <col min="17" max="17" width="10.7109375" bestFit="1" customWidth="1"/>
    <col min="18" max="18" width="1.7109375" customWidth="1"/>
    <col min="19" max="21" width="9.85546875" customWidth="1"/>
    <col min="22" max="22" width="1.7109375" style="48" customWidth="1"/>
    <col min="23" max="23" width="15" customWidth="1"/>
    <col min="26" max="26" width="22.7109375" style="91"/>
  </cols>
  <sheetData>
    <row r="1" spans="1:26" ht="42" customHeight="1">
      <c r="P1">
        <v>0.85</v>
      </c>
    </row>
    <row r="2" spans="1:26" ht="119.25" customHeight="1">
      <c r="A2" s="26"/>
      <c r="B2" s="64" t="s">
        <v>69</v>
      </c>
      <c r="C2" s="64" t="s">
        <v>70</v>
      </c>
      <c r="D2" s="1" t="s">
        <v>0</v>
      </c>
      <c r="E2" s="2" t="s">
        <v>1</v>
      </c>
      <c r="F2" s="2" t="s">
        <v>2</v>
      </c>
      <c r="G2" s="2" t="s">
        <v>3</v>
      </c>
      <c r="H2" s="3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4" t="s">
        <v>9</v>
      </c>
      <c r="N2" s="29"/>
      <c r="O2" s="5" t="s">
        <v>57</v>
      </c>
      <c r="P2" s="5" t="s">
        <v>58</v>
      </c>
      <c r="Q2" s="5" t="s">
        <v>59</v>
      </c>
      <c r="R2" s="5"/>
      <c r="S2" s="2" t="s">
        <v>65</v>
      </c>
      <c r="T2" s="2" t="s">
        <v>66</v>
      </c>
      <c r="U2" s="2" t="s">
        <v>67</v>
      </c>
      <c r="V2" s="2"/>
      <c r="W2" s="5" t="s">
        <v>60</v>
      </c>
      <c r="X2" s="2" t="s">
        <v>10</v>
      </c>
      <c r="Y2" s="61" t="s">
        <v>68</v>
      </c>
    </row>
    <row r="3" spans="1:26" ht="146.25" customHeight="1">
      <c r="A3" s="27"/>
      <c r="B3" s="27" t="s">
        <v>112</v>
      </c>
      <c r="C3" s="27" t="s">
        <v>118</v>
      </c>
      <c r="D3" s="6" t="s">
        <v>11</v>
      </c>
      <c r="E3" s="7" t="s">
        <v>14</v>
      </c>
      <c r="F3" s="8" t="s">
        <v>15</v>
      </c>
      <c r="G3" s="8" t="s">
        <v>12</v>
      </c>
      <c r="H3" s="9">
        <v>5.2</v>
      </c>
      <c r="I3" s="10">
        <v>6.5000000000000002E-2</v>
      </c>
      <c r="J3" s="11">
        <f t="shared" ref="J3:J6" si="0">4700+350+700</f>
        <v>5750</v>
      </c>
      <c r="K3" s="8">
        <v>2300</v>
      </c>
      <c r="L3" s="11">
        <f t="shared" ref="L3:L6" si="1">J3/K3</f>
        <v>2.5</v>
      </c>
      <c r="M3" s="12">
        <f t="shared" ref="M3:M8" si="2">(H3+(H3*I3)+L3)*1.4</f>
        <v>11.2532</v>
      </c>
      <c r="N3" s="50"/>
      <c r="O3" s="11">
        <v>19.98</v>
      </c>
      <c r="P3" s="11">
        <f t="shared" ref="P3:P8" si="3">O3*$P$1</f>
        <v>16.983000000000001</v>
      </c>
      <c r="Q3" s="11">
        <v>39.979999999999997</v>
      </c>
      <c r="R3" s="11"/>
      <c r="S3" s="13">
        <f t="shared" ref="S3:S8" si="4">1-(M3/P3)</f>
        <v>0.33738444326679629</v>
      </c>
      <c r="T3" s="13">
        <f t="shared" ref="T3:T8" si="5">1-(O3/Q3)</f>
        <v>0.50025012506253119</v>
      </c>
      <c r="U3" s="13">
        <f t="shared" ref="U3:U8" si="6">1-(P3/Q3)</f>
        <v>0.57521260630315152</v>
      </c>
      <c r="V3" s="13"/>
      <c r="W3" s="14">
        <v>53.98</v>
      </c>
      <c r="X3" s="15" t="s">
        <v>13</v>
      </c>
      <c r="Y3" s="62">
        <f>(Q3-W3)/W3</f>
        <v>-0.25935531678399409</v>
      </c>
      <c r="Z3" s="91">
        <v>8000</v>
      </c>
    </row>
    <row r="4" spans="1:26" ht="146.25" customHeight="1">
      <c r="A4" s="27"/>
      <c r="B4" s="27" t="s">
        <v>113</v>
      </c>
      <c r="C4" s="27" t="s">
        <v>119</v>
      </c>
      <c r="D4" s="6" t="s">
        <v>11</v>
      </c>
      <c r="E4" s="7" t="s">
        <v>16</v>
      </c>
      <c r="F4" s="8" t="s">
        <v>15</v>
      </c>
      <c r="G4" s="8" t="s">
        <v>12</v>
      </c>
      <c r="H4" s="9">
        <v>7.46</v>
      </c>
      <c r="I4" s="10">
        <v>6.5000000000000002E-2</v>
      </c>
      <c r="J4" s="11">
        <f t="shared" si="0"/>
        <v>5750</v>
      </c>
      <c r="K4" s="8">
        <v>4800</v>
      </c>
      <c r="L4" s="11">
        <f t="shared" si="1"/>
        <v>1.1979166666666667</v>
      </c>
      <c r="M4" s="12">
        <f t="shared" si="2"/>
        <v>12.799943333333333</v>
      </c>
      <c r="N4" s="50"/>
      <c r="O4" s="11">
        <v>19.98</v>
      </c>
      <c r="P4" s="11">
        <f t="shared" si="3"/>
        <v>16.983000000000001</v>
      </c>
      <c r="Q4" s="11">
        <v>36.979999999999997</v>
      </c>
      <c r="R4" s="11"/>
      <c r="S4" s="13">
        <f t="shared" si="4"/>
        <v>0.24630846532807316</v>
      </c>
      <c r="T4" s="13">
        <f t="shared" si="5"/>
        <v>0.45970795024337474</v>
      </c>
      <c r="U4" s="13">
        <f t="shared" si="6"/>
        <v>0.54075175770686856</v>
      </c>
      <c r="V4" s="13"/>
      <c r="W4" s="14">
        <v>46.98</v>
      </c>
      <c r="X4" s="16" t="s">
        <v>13</v>
      </c>
      <c r="Y4" s="62">
        <f t="shared" ref="Y4:Y8" si="7">(Q4-W4)/W4</f>
        <v>-0.21285653469561516</v>
      </c>
      <c r="Z4" s="91">
        <v>8000</v>
      </c>
    </row>
    <row r="5" spans="1:26" ht="146.25" customHeight="1">
      <c r="A5" s="27"/>
      <c r="B5" s="27" t="s">
        <v>114</v>
      </c>
      <c r="C5" s="27" t="s">
        <v>120</v>
      </c>
      <c r="D5" s="6" t="s">
        <v>11</v>
      </c>
      <c r="E5" s="17" t="s">
        <v>17</v>
      </c>
      <c r="F5" s="8" t="s">
        <v>15</v>
      </c>
      <c r="G5" s="8" t="s">
        <v>12</v>
      </c>
      <c r="H5" s="9">
        <v>17.86</v>
      </c>
      <c r="I5" s="10">
        <v>6.5000000000000002E-2</v>
      </c>
      <c r="J5" s="11">
        <f t="shared" si="0"/>
        <v>5750</v>
      </c>
      <c r="K5" s="8">
        <v>1000</v>
      </c>
      <c r="L5" s="11">
        <f t="shared" si="1"/>
        <v>5.75</v>
      </c>
      <c r="M5" s="12">
        <f t="shared" si="2"/>
        <v>34.679259999999999</v>
      </c>
      <c r="N5" s="50"/>
      <c r="O5" s="11">
        <v>50.98</v>
      </c>
      <c r="P5" s="11">
        <f t="shared" si="3"/>
        <v>43.332999999999998</v>
      </c>
      <c r="Q5" s="11">
        <v>99.98</v>
      </c>
      <c r="R5" s="11"/>
      <c r="S5" s="13">
        <f t="shared" si="4"/>
        <v>0.19970322848637301</v>
      </c>
      <c r="T5" s="13">
        <f t="shared" si="5"/>
        <v>0.49009801960392085</v>
      </c>
      <c r="U5" s="13">
        <f t="shared" si="6"/>
        <v>0.56658331666333273</v>
      </c>
      <c r="V5" s="13"/>
      <c r="W5" s="14">
        <v>130</v>
      </c>
      <c r="X5" s="15" t="s">
        <v>13</v>
      </c>
      <c r="Y5" s="62">
        <f t="shared" si="7"/>
        <v>-0.2309230769230769</v>
      </c>
      <c r="Z5" s="91">
        <v>4500</v>
      </c>
    </row>
    <row r="6" spans="1:26" ht="146.25" customHeight="1">
      <c r="A6" s="27"/>
      <c r="B6" s="27" t="s">
        <v>115</v>
      </c>
      <c r="C6" s="27" t="s">
        <v>121</v>
      </c>
      <c r="D6" s="6" t="s">
        <v>11</v>
      </c>
      <c r="E6" s="7" t="s">
        <v>18</v>
      </c>
      <c r="F6" s="8" t="s">
        <v>15</v>
      </c>
      <c r="G6" s="8" t="s">
        <v>12</v>
      </c>
      <c r="H6" s="9">
        <v>5.97</v>
      </c>
      <c r="I6" s="10">
        <v>6.5000000000000002E-2</v>
      </c>
      <c r="J6" s="11">
        <f t="shared" si="0"/>
        <v>5750</v>
      </c>
      <c r="K6" s="8">
        <v>3000</v>
      </c>
      <c r="L6" s="11">
        <f t="shared" si="1"/>
        <v>1.9166666666666667</v>
      </c>
      <c r="M6" s="12">
        <f t="shared" si="2"/>
        <v>11.584603333333332</v>
      </c>
      <c r="N6" s="50"/>
      <c r="O6" s="11">
        <v>22.98</v>
      </c>
      <c r="P6" s="11">
        <f t="shared" si="3"/>
        <v>19.533000000000001</v>
      </c>
      <c r="Q6" s="11">
        <v>49.98</v>
      </c>
      <c r="R6" s="11"/>
      <c r="S6" s="13">
        <f t="shared" si="4"/>
        <v>0.40692144917148765</v>
      </c>
      <c r="T6" s="13">
        <f t="shared" si="5"/>
        <v>0.54021608643457375</v>
      </c>
      <c r="U6" s="13">
        <f t="shared" si="6"/>
        <v>0.60918367346938773</v>
      </c>
      <c r="V6" s="13"/>
      <c r="W6" s="14">
        <v>70.98</v>
      </c>
      <c r="X6" s="15" t="s">
        <v>13</v>
      </c>
      <c r="Y6" s="62">
        <f t="shared" si="7"/>
        <v>-0.29585798816568054</v>
      </c>
      <c r="Z6" s="91">
        <v>6000</v>
      </c>
    </row>
    <row r="7" spans="1:26" ht="146.25" customHeight="1">
      <c r="A7" s="28"/>
      <c r="B7" s="27" t="s">
        <v>116</v>
      </c>
      <c r="C7" s="27" t="s">
        <v>122</v>
      </c>
      <c r="D7" s="18" t="s">
        <v>11</v>
      </c>
      <c r="E7" s="19" t="s">
        <v>19</v>
      </c>
      <c r="F7" s="20" t="s">
        <v>20</v>
      </c>
      <c r="G7" s="20" t="s">
        <v>12</v>
      </c>
      <c r="H7" s="21">
        <v>9.32</v>
      </c>
      <c r="I7" s="22">
        <v>6.5000000000000002E-2</v>
      </c>
      <c r="J7" s="23">
        <v>5750</v>
      </c>
      <c r="K7" s="20">
        <v>2394</v>
      </c>
      <c r="L7" s="23">
        <v>2.4</v>
      </c>
      <c r="M7" s="12">
        <f t="shared" si="2"/>
        <v>17.256119999999999</v>
      </c>
      <c r="N7" s="50"/>
      <c r="O7" s="23">
        <v>29.98</v>
      </c>
      <c r="P7" s="11">
        <f t="shared" si="3"/>
        <v>25.483000000000001</v>
      </c>
      <c r="Q7" s="23">
        <v>59.98</v>
      </c>
      <c r="R7" s="23"/>
      <c r="S7" s="13">
        <f t="shared" si="4"/>
        <v>0.32283797041164708</v>
      </c>
      <c r="T7" s="13">
        <f t="shared" si="5"/>
        <v>0.50016672224074687</v>
      </c>
      <c r="U7" s="13">
        <f t="shared" si="6"/>
        <v>0.57514171390463487</v>
      </c>
      <c r="V7" s="13"/>
      <c r="W7" s="24">
        <v>80.239999999999995</v>
      </c>
      <c r="X7" s="25" t="s">
        <v>13</v>
      </c>
      <c r="Y7" s="62">
        <f t="shared" si="7"/>
        <v>-0.25249252243270187</v>
      </c>
      <c r="Z7" s="91">
        <v>5500</v>
      </c>
    </row>
    <row r="8" spans="1:26" ht="146.25" customHeight="1">
      <c r="A8" s="28"/>
      <c r="B8" s="27" t="s">
        <v>117</v>
      </c>
      <c r="C8" s="27" t="s">
        <v>123</v>
      </c>
      <c r="D8" s="18" t="s">
        <v>11</v>
      </c>
      <c r="E8" s="19" t="s">
        <v>22</v>
      </c>
      <c r="F8" s="20" t="s">
        <v>21</v>
      </c>
      <c r="G8" s="20" t="s">
        <v>12</v>
      </c>
      <c r="H8" s="21">
        <v>9.9499999999999993</v>
      </c>
      <c r="I8" s="22">
        <v>6.5000000000000002E-2</v>
      </c>
      <c r="J8" s="23">
        <v>5750</v>
      </c>
      <c r="K8" s="20">
        <v>2356</v>
      </c>
      <c r="L8" s="23">
        <v>2.44</v>
      </c>
      <c r="M8" s="12">
        <f t="shared" si="2"/>
        <v>18.251449999999998</v>
      </c>
      <c r="N8" s="50"/>
      <c r="O8" s="23">
        <v>29.98</v>
      </c>
      <c r="P8" s="11">
        <f t="shared" si="3"/>
        <v>25.483000000000001</v>
      </c>
      <c r="Q8" s="23">
        <v>59.98</v>
      </c>
      <c r="R8" s="23"/>
      <c r="S8" s="13">
        <f t="shared" si="4"/>
        <v>0.28377938233332034</v>
      </c>
      <c r="T8" s="13">
        <f t="shared" si="5"/>
        <v>0.50016672224074687</v>
      </c>
      <c r="U8" s="13">
        <f t="shared" si="6"/>
        <v>0.57514171390463487</v>
      </c>
      <c r="V8" s="13"/>
      <c r="W8" s="24">
        <v>118.96</v>
      </c>
      <c r="X8" s="25" t="s">
        <v>13</v>
      </c>
      <c r="Y8" s="62">
        <f t="shared" si="7"/>
        <v>-0.49579690652320108</v>
      </c>
      <c r="Z8" s="91">
        <v>5500</v>
      </c>
    </row>
  </sheetData>
  <hyperlinks>
    <hyperlink ref="X4" r:id="rId1" xr:uid="{BA25B752-2CEF-4ACD-9337-601DEC2DED50}"/>
    <hyperlink ref="X5" r:id="rId2" xr:uid="{650AC746-5964-413C-AB74-EE4983AA41FF}"/>
    <hyperlink ref="X6" r:id="rId3" xr:uid="{82CD5B99-498A-4DC6-A5EA-DE44AFB72468}"/>
    <hyperlink ref="X3" r:id="rId4" xr:uid="{D7C04FAC-8CCE-41B6-8013-59E466317484}"/>
    <hyperlink ref="X7" r:id="rId5" display="https://www.amazon.com/Achla-Designs-FT-30-Freestanding-Graphite/dp/B001E8T8E6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&amp;th=1" xr:uid="{0D5BA5B8-A0D7-419F-9F05-ACC0F0C13A8A}"/>
    <hyperlink ref="X8" r:id="rId6" display="https://www.amazon.com/Trellis-Outdoor-Climbing-Rectangular-Lattice/dp/B0F725LCBX/?_encoding=UTF8&amp;pd_rd_w=rIzeC&amp;content-id=amzn1.sym.9c7b99cf-e985-4bc9-a541-c9a74e21a3f8%3Aamzn1.symc.050ea944-f1cf-4610-b462-3b604f2f4082&amp;pf_rd_p=9c7b99cf-e985-4bc9-a541-c9a74e21a3f8&amp;pf_rd_r=82JFFGKS9B30SP09V45E&amp;pd_rd_wg=UU5TO&amp;pd_rd_r=14762a28-a953-4134-be62-44141420b685&amp;ref_=pd_hp_d_btf_ci_mcx_mr_ca_id_hp_d" xr:uid="{9FEBDAC6-C7B6-4CBC-95F3-53541719A23F}"/>
  </hyperlinks>
  <pageMargins left="0.7" right="0.7" top="0.75" bottom="0.75" header="0.3" footer="0.3"/>
  <pageSetup orientation="portrait" horizontalDpi="200" verticalDpi="200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3119-37AF-415D-A316-B34C90BF28FD}">
  <dimension ref="A1:X20"/>
  <sheetViews>
    <sheetView zoomScale="60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6" sqref="A6:X19"/>
    </sheetView>
  </sheetViews>
  <sheetFormatPr defaultColWidth="24.85546875" defaultRowHeight="113.25" customHeight="1"/>
  <cols>
    <col min="4" max="4" width="16.85546875" customWidth="1"/>
    <col min="5" max="5" width="12.140625" customWidth="1"/>
    <col min="6" max="6" width="14" customWidth="1"/>
    <col min="7" max="7" width="15.42578125" customWidth="1"/>
    <col min="8" max="8" width="16.28515625" customWidth="1"/>
    <col min="9" max="9" width="12.7109375" hidden="1" customWidth="1"/>
    <col min="10" max="11" width="14.140625" hidden="1" customWidth="1"/>
    <col min="12" max="12" width="9.7109375" hidden="1" customWidth="1"/>
    <col min="13" max="13" width="13.7109375" customWidth="1"/>
    <col min="14" max="14" width="1.7109375" style="48" customWidth="1"/>
    <col min="15" max="17" width="15.42578125" customWidth="1"/>
    <col min="18" max="18" width="1.7109375" customWidth="1"/>
    <col min="19" max="21" width="12.7109375" customWidth="1"/>
    <col min="22" max="22" width="1.7109375" customWidth="1"/>
    <col min="23" max="23" width="14.140625" customWidth="1"/>
    <col min="24" max="24" width="14.5703125" customWidth="1"/>
  </cols>
  <sheetData>
    <row r="1" spans="1:24" ht="18.75" customHeight="1">
      <c r="P1">
        <v>0.85</v>
      </c>
    </row>
    <row r="2" spans="1:24" ht="113.25" customHeight="1">
      <c r="A2" s="37"/>
      <c r="B2" s="63" t="s">
        <v>69</v>
      </c>
      <c r="C2" s="63" t="s">
        <v>70</v>
      </c>
      <c r="D2" s="1" t="s">
        <v>0</v>
      </c>
      <c r="E2" s="2" t="s">
        <v>1</v>
      </c>
      <c r="F2" s="2" t="s">
        <v>2</v>
      </c>
      <c r="G2" s="2" t="s">
        <v>3</v>
      </c>
      <c r="H2" s="3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4" t="s">
        <v>9</v>
      </c>
      <c r="N2" s="29"/>
      <c r="O2" s="5" t="s">
        <v>57</v>
      </c>
      <c r="P2" s="5" t="s">
        <v>58</v>
      </c>
      <c r="Q2" s="5" t="s">
        <v>59</v>
      </c>
      <c r="R2" s="5"/>
      <c r="S2" s="2" t="s">
        <v>63</v>
      </c>
      <c r="T2" s="2" t="s">
        <v>62</v>
      </c>
      <c r="U2" s="2" t="s">
        <v>64</v>
      </c>
      <c r="V2" s="2"/>
      <c r="W2" s="5" t="s">
        <v>60</v>
      </c>
      <c r="X2" s="2" t="s">
        <v>10</v>
      </c>
    </row>
    <row r="3" spans="1:24" ht="113.25" customHeight="1">
      <c r="A3" s="38"/>
      <c r="B3" s="89" t="s">
        <v>93</v>
      </c>
      <c r="C3" s="38" t="s">
        <v>95</v>
      </c>
      <c r="D3" s="39" t="s">
        <v>43</v>
      </c>
      <c r="E3" s="40" t="s">
        <v>41</v>
      </c>
      <c r="F3" s="8" t="s">
        <v>42</v>
      </c>
      <c r="G3" s="8" t="s">
        <v>12</v>
      </c>
      <c r="H3" s="36">
        <v>6.4</v>
      </c>
      <c r="I3" s="10">
        <v>0.05</v>
      </c>
      <c r="J3" s="41">
        <f t="shared" ref="J3:J12" si="0">5200+350+700</f>
        <v>6250</v>
      </c>
      <c r="K3" s="8">
        <v>3312</v>
      </c>
      <c r="L3" s="41">
        <f t="shared" ref="L3:L12" si="1">J3/K3</f>
        <v>1.8870772946859904</v>
      </c>
      <c r="M3" s="42">
        <f t="shared" ref="M3:M12" si="2">(H3+(H3*I3)+L3)*1.4</f>
        <v>12.049908212560387</v>
      </c>
      <c r="N3" s="49"/>
      <c r="O3" s="41">
        <v>19.98</v>
      </c>
      <c r="P3" s="41">
        <f>O3*$P$1</f>
        <v>16.983000000000001</v>
      </c>
      <c r="Q3" s="41">
        <v>34.979999999999997</v>
      </c>
      <c r="R3" s="41"/>
      <c r="S3" s="43">
        <f>1-(M3/P3)</f>
        <v>0.29047234219158058</v>
      </c>
      <c r="T3" s="43">
        <f>1-(O3/Q3)</f>
        <v>0.42881646655231553</v>
      </c>
      <c r="U3" s="43">
        <f>1-(P3/Q3)</f>
        <v>0.51449399656946815</v>
      </c>
      <c r="V3" s="43"/>
      <c r="W3" s="44">
        <f>O3/0.55</f>
        <v>36.327272727272728</v>
      </c>
      <c r="X3" s="35" t="s">
        <v>13</v>
      </c>
    </row>
    <row r="4" spans="1:24" ht="113.25" customHeight="1">
      <c r="A4" s="38"/>
      <c r="B4" s="89" t="s">
        <v>94</v>
      </c>
      <c r="C4" s="38" t="s">
        <v>96</v>
      </c>
      <c r="D4" s="39" t="s">
        <v>43</v>
      </c>
      <c r="E4" s="40" t="s">
        <v>44</v>
      </c>
      <c r="F4" s="8" t="s">
        <v>42</v>
      </c>
      <c r="G4" s="8" t="s">
        <v>12</v>
      </c>
      <c r="H4" s="36">
        <v>5.7</v>
      </c>
      <c r="I4" s="10">
        <v>0.05</v>
      </c>
      <c r="J4" s="41">
        <f t="shared" si="0"/>
        <v>6250</v>
      </c>
      <c r="K4" s="8">
        <v>4752</v>
      </c>
      <c r="L4" s="41">
        <f t="shared" si="1"/>
        <v>1.3152356902356903</v>
      </c>
      <c r="M4" s="42">
        <f t="shared" si="2"/>
        <v>10.220329966329967</v>
      </c>
      <c r="N4" s="49"/>
      <c r="O4" s="41">
        <v>17.98</v>
      </c>
      <c r="P4" s="41">
        <f t="shared" ref="P4:P19" si="3">O4*$P$1</f>
        <v>15.282999999999999</v>
      </c>
      <c r="Q4" s="41">
        <v>29.98</v>
      </c>
      <c r="R4" s="41"/>
      <c r="S4" s="43">
        <f t="shared" ref="S4:S12" si="4">1-(M4/P4)</f>
        <v>0.33126153462474861</v>
      </c>
      <c r="T4" s="43">
        <f t="shared" ref="T4:T19" si="5">1-(O4/Q4)</f>
        <v>0.40026684456304207</v>
      </c>
      <c r="U4" s="43">
        <f t="shared" ref="U4:U19" si="6">1-(P4/Q4)</f>
        <v>0.4902268178785858</v>
      </c>
      <c r="V4" s="43"/>
      <c r="W4" s="44">
        <f>O4/0.55</f>
        <v>32.690909090909088</v>
      </c>
      <c r="X4" s="35" t="s">
        <v>13</v>
      </c>
    </row>
    <row r="5" spans="1:24" ht="113.25" customHeight="1">
      <c r="A5" s="45"/>
      <c r="B5" s="90" t="s">
        <v>97</v>
      </c>
      <c r="C5" s="45" t="s">
        <v>100</v>
      </c>
      <c r="D5" s="31" t="s">
        <v>45</v>
      </c>
      <c r="E5" s="40" t="s">
        <v>46</v>
      </c>
      <c r="F5" s="8" t="s">
        <v>42</v>
      </c>
      <c r="G5" s="8" t="s">
        <v>12</v>
      </c>
      <c r="H5" s="32">
        <v>22.6</v>
      </c>
      <c r="I5" s="10">
        <v>0.05</v>
      </c>
      <c r="J5" s="41">
        <f t="shared" si="0"/>
        <v>6250</v>
      </c>
      <c r="K5" s="8">
        <v>810</v>
      </c>
      <c r="L5" s="41">
        <f t="shared" si="1"/>
        <v>7.716049382716049</v>
      </c>
      <c r="M5" s="42">
        <f t="shared" si="2"/>
        <v>44.024469135802462</v>
      </c>
      <c r="N5" s="49"/>
      <c r="O5" s="41">
        <v>71.98</v>
      </c>
      <c r="P5" s="41">
        <f t="shared" si="3"/>
        <v>61.183</v>
      </c>
      <c r="Q5" s="41">
        <v>119.98</v>
      </c>
      <c r="R5" s="41"/>
      <c r="S5" s="43">
        <f t="shared" si="4"/>
        <v>0.28044605305718151</v>
      </c>
      <c r="T5" s="43">
        <f t="shared" si="5"/>
        <v>0.4000666777796299</v>
      </c>
      <c r="U5" s="43">
        <f t="shared" si="6"/>
        <v>0.49005667611268544</v>
      </c>
      <c r="V5" s="43"/>
      <c r="W5" s="44">
        <f>O5/0.55</f>
        <v>130.87272727272727</v>
      </c>
      <c r="X5" s="33" t="s">
        <v>13</v>
      </c>
    </row>
    <row r="6" spans="1:24" ht="113.25" customHeight="1">
      <c r="A6" s="45"/>
      <c r="B6" s="90" t="s">
        <v>98</v>
      </c>
      <c r="C6" s="45" t="s">
        <v>101</v>
      </c>
      <c r="D6" s="31" t="s">
        <v>45</v>
      </c>
      <c r="E6" s="40" t="s">
        <v>47</v>
      </c>
      <c r="F6" s="8" t="s">
        <v>42</v>
      </c>
      <c r="G6" s="8" t="s">
        <v>12</v>
      </c>
      <c r="H6" s="32">
        <v>22.6</v>
      </c>
      <c r="I6" s="10">
        <v>0.05</v>
      </c>
      <c r="J6" s="41">
        <f t="shared" si="0"/>
        <v>6250</v>
      </c>
      <c r="K6" s="8">
        <v>780</v>
      </c>
      <c r="L6" s="41">
        <f t="shared" si="1"/>
        <v>8.0128205128205128</v>
      </c>
      <c r="M6" s="42">
        <f t="shared" si="2"/>
        <v>44.439948717948717</v>
      </c>
      <c r="N6" s="49"/>
      <c r="O6" s="41">
        <v>71.98</v>
      </c>
      <c r="P6" s="41">
        <f t="shared" si="3"/>
        <v>61.183</v>
      </c>
      <c r="Q6" s="41">
        <v>119.98</v>
      </c>
      <c r="R6" s="41"/>
      <c r="S6" s="43">
        <f t="shared" si="4"/>
        <v>0.27365528467141664</v>
      </c>
      <c r="T6" s="43">
        <f t="shared" si="5"/>
        <v>0.4000666777796299</v>
      </c>
      <c r="U6" s="43">
        <f t="shared" si="6"/>
        <v>0.49005667611268544</v>
      </c>
      <c r="V6" s="43"/>
      <c r="W6" s="44">
        <f>O6/0.55</f>
        <v>130.87272727272727</v>
      </c>
      <c r="X6" s="33" t="s">
        <v>13</v>
      </c>
    </row>
    <row r="7" spans="1:24" ht="113.25" customHeight="1">
      <c r="A7" s="45"/>
      <c r="B7" s="90" t="s">
        <v>99</v>
      </c>
      <c r="C7" s="45" t="s">
        <v>102</v>
      </c>
      <c r="D7" s="31" t="s">
        <v>45</v>
      </c>
      <c r="E7" s="40" t="s">
        <v>48</v>
      </c>
      <c r="F7" s="8" t="s">
        <v>42</v>
      </c>
      <c r="G7" s="8" t="s">
        <v>12</v>
      </c>
      <c r="H7" s="32">
        <v>22.6</v>
      </c>
      <c r="I7" s="10">
        <v>0.05</v>
      </c>
      <c r="J7" s="41">
        <f t="shared" si="0"/>
        <v>6250</v>
      </c>
      <c r="K7" s="8">
        <v>870</v>
      </c>
      <c r="L7" s="41">
        <f t="shared" si="1"/>
        <v>7.1839080459770113</v>
      </c>
      <c r="M7" s="42">
        <f t="shared" si="2"/>
        <v>43.279471264367814</v>
      </c>
      <c r="N7" s="49"/>
      <c r="O7" s="41">
        <v>71.98</v>
      </c>
      <c r="P7" s="41">
        <f t="shared" si="3"/>
        <v>61.183</v>
      </c>
      <c r="Q7" s="41">
        <v>119.98</v>
      </c>
      <c r="R7" s="41"/>
      <c r="S7" s="43">
        <f t="shared" si="4"/>
        <v>0.29262260326613909</v>
      </c>
      <c r="T7" s="43">
        <f t="shared" si="5"/>
        <v>0.4000666777796299</v>
      </c>
      <c r="U7" s="43">
        <f t="shared" si="6"/>
        <v>0.49005667611268544</v>
      </c>
      <c r="V7" s="43"/>
      <c r="W7" s="44">
        <f>O7/0.55</f>
        <v>130.87272727272727</v>
      </c>
      <c r="X7" s="33" t="s">
        <v>13</v>
      </c>
    </row>
    <row r="8" spans="1:24" ht="113.25" customHeight="1">
      <c r="A8" s="38"/>
      <c r="B8" s="89" t="s">
        <v>103</v>
      </c>
      <c r="C8" s="38" t="s">
        <v>49</v>
      </c>
      <c r="D8" s="53" t="s">
        <v>49</v>
      </c>
      <c r="E8" s="54" t="s">
        <v>50</v>
      </c>
      <c r="F8" s="51" t="s">
        <v>51</v>
      </c>
      <c r="G8" s="51" t="s">
        <v>25</v>
      </c>
      <c r="H8" s="55">
        <v>34.520000000000003</v>
      </c>
      <c r="I8" s="56">
        <v>0</v>
      </c>
      <c r="J8" s="57">
        <f t="shared" si="0"/>
        <v>6250</v>
      </c>
      <c r="K8" s="51">
        <v>264</v>
      </c>
      <c r="L8" s="57">
        <f t="shared" si="1"/>
        <v>23.674242424242426</v>
      </c>
      <c r="M8" s="58">
        <f t="shared" si="2"/>
        <v>81.471939393939394</v>
      </c>
      <c r="N8" s="58"/>
      <c r="O8" s="57">
        <v>134.97999999999999</v>
      </c>
      <c r="P8" s="57">
        <f t="shared" si="3"/>
        <v>114.73299999999999</v>
      </c>
      <c r="Q8" s="57">
        <v>229.98</v>
      </c>
      <c r="R8" s="57"/>
      <c r="S8" s="59">
        <f t="shared" si="4"/>
        <v>0.2898996854092597</v>
      </c>
      <c r="T8" s="59">
        <f t="shared" si="5"/>
        <v>0.41307939820853989</v>
      </c>
      <c r="U8" s="59">
        <f t="shared" si="6"/>
        <v>0.5011174884772589</v>
      </c>
      <c r="V8" s="59"/>
      <c r="W8" s="60">
        <v>149</v>
      </c>
      <c r="X8" s="52" t="s">
        <v>13</v>
      </c>
    </row>
    <row r="9" spans="1:24" ht="113.25" customHeight="1">
      <c r="A9" s="38"/>
      <c r="B9" s="38" t="s">
        <v>104</v>
      </c>
      <c r="C9" s="38" t="s">
        <v>108</v>
      </c>
      <c r="D9" s="39" t="s">
        <v>52</v>
      </c>
      <c r="E9" s="40" t="s">
        <v>53</v>
      </c>
      <c r="F9" s="8" t="s">
        <v>29</v>
      </c>
      <c r="G9" s="8" t="s">
        <v>12</v>
      </c>
      <c r="H9" s="36">
        <v>5.15</v>
      </c>
      <c r="I9" s="10">
        <v>0.05</v>
      </c>
      <c r="J9" s="41">
        <f t="shared" si="0"/>
        <v>6250</v>
      </c>
      <c r="K9" s="8">
        <v>3500</v>
      </c>
      <c r="L9" s="41">
        <f t="shared" si="1"/>
        <v>1.7857142857142858</v>
      </c>
      <c r="M9" s="42">
        <f t="shared" si="2"/>
        <v>10.070500000000001</v>
      </c>
      <c r="N9" s="49"/>
      <c r="O9" s="41">
        <v>17.98</v>
      </c>
      <c r="P9" s="41">
        <f t="shared" si="3"/>
        <v>15.282999999999999</v>
      </c>
      <c r="Q9" s="41">
        <v>29.98</v>
      </c>
      <c r="R9" s="41"/>
      <c r="S9" s="43">
        <f t="shared" si="4"/>
        <v>0.34106523588300719</v>
      </c>
      <c r="T9" s="43">
        <f t="shared" si="5"/>
        <v>0.40026684456304207</v>
      </c>
      <c r="U9" s="43">
        <f t="shared" si="6"/>
        <v>0.4902268178785858</v>
      </c>
      <c r="V9" s="43"/>
      <c r="W9" s="44">
        <v>24.44</v>
      </c>
      <c r="X9" s="35" t="s">
        <v>13</v>
      </c>
    </row>
    <row r="10" spans="1:24" ht="113.25" customHeight="1">
      <c r="A10" s="38"/>
      <c r="B10" s="38" t="s">
        <v>105</v>
      </c>
      <c r="C10" s="38" t="s">
        <v>109</v>
      </c>
      <c r="D10" s="39" t="s">
        <v>52</v>
      </c>
      <c r="E10" s="40" t="s">
        <v>54</v>
      </c>
      <c r="F10" s="8" t="s">
        <v>29</v>
      </c>
      <c r="G10" s="8" t="s">
        <v>12</v>
      </c>
      <c r="H10" s="36">
        <v>6.32</v>
      </c>
      <c r="I10" s="10">
        <v>0.05</v>
      </c>
      <c r="J10" s="41">
        <f t="shared" si="0"/>
        <v>6250</v>
      </c>
      <c r="K10" s="8">
        <v>3200</v>
      </c>
      <c r="L10" s="41">
        <f t="shared" si="1"/>
        <v>1.953125</v>
      </c>
      <c r="M10" s="42">
        <f t="shared" si="2"/>
        <v>12.024774999999998</v>
      </c>
      <c r="N10" s="49"/>
      <c r="O10" s="41">
        <v>17.98</v>
      </c>
      <c r="P10" s="41">
        <f t="shared" si="3"/>
        <v>15.282999999999999</v>
      </c>
      <c r="Q10" s="41">
        <v>29.98</v>
      </c>
      <c r="R10" s="41"/>
      <c r="S10" s="43">
        <f t="shared" si="4"/>
        <v>0.21319276320094227</v>
      </c>
      <c r="T10" s="43">
        <f t="shared" si="5"/>
        <v>0.40026684456304207</v>
      </c>
      <c r="U10" s="43">
        <f t="shared" si="6"/>
        <v>0.4902268178785858</v>
      </c>
      <c r="V10" s="43"/>
      <c r="W10" s="44">
        <f>O10/0.55</f>
        <v>32.690909090909088</v>
      </c>
      <c r="X10" s="35" t="s">
        <v>13</v>
      </c>
    </row>
    <row r="11" spans="1:24" ht="113.25" customHeight="1">
      <c r="A11" s="46"/>
      <c r="B11" s="38" t="s">
        <v>106</v>
      </c>
      <c r="C11" s="38" t="s">
        <v>110</v>
      </c>
      <c r="D11" s="39" t="s">
        <v>52</v>
      </c>
      <c r="E11" s="40" t="s">
        <v>55</v>
      </c>
      <c r="F11" s="8" t="s">
        <v>29</v>
      </c>
      <c r="G11" s="8" t="s">
        <v>12</v>
      </c>
      <c r="H11" s="36">
        <v>6.15</v>
      </c>
      <c r="I11" s="10">
        <v>0.05</v>
      </c>
      <c r="J11" s="41">
        <f t="shared" si="0"/>
        <v>6250</v>
      </c>
      <c r="K11" s="8">
        <v>3300</v>
      </c>
      <c r="L11" s="41">
        <f t="shared" si="1"/>
        <v>1.893939393939394</v>
      </c>
      <c r="M11" s="42">
        <f t="shared" si="2"/>
        <v>11.69201515151515</v>
      </c>
      <c r="N11" s="49"/>
      <c r="O11" s="41">
        <v>17.98</v>
      </c>
      <c r="P11" s="41">
        <f t="shared" si="3"/>
        <v>15.282999999999999</v>
      </c>
      <c r="Q11" s="41">
        <v>29.98</v>
      </c>
      <c r="R11" s="41"/>
      <c r="S11" s="43">
        <f t="shared" si="4"/>
        <v>0.23496596535266956</v>
      </c>
      <c r="T11" s="43">
        <f t="shared" si="5"/>
        <v>0.40026684456304207</v>
      </c>
      <c r="U11" s="43">
        <f t="shared" si="6"/>
        <v>0.4902268178785858</v>
      </c>
      <c r="V11" s="43"/>
      <c r="W11" s="44">
        <f>O11/0.55</f>
        <v>32.690909090909088</v>
      </c>
      <c r="X11" s="35" t="s">
        <v>13</v>
      </c>
    </row>
    <row r="12" spans="1:24" ht="113.25" customHeight="1">
      <c r="A12" s="47"/>
      <c r="B12" s="38" t="s">
        <v>107</v>
      </c>
      <c r="C12" s="38" t="s">
        <v>111</v>
      </c>
      <c r="D12" s="39" t="s">
        <v>52</v>
      </c>
      <c r="E12" s="40" t="s">
        <v>56</v>
      </c>
      <c r="F12" s="8" t="s">
        <v>29</v>
      </c>
      <c r="G12" s="8" t="s">
        <v>12</v>
      </c>
      <c r="H12" s="36">
        <v>6.32</v>
      </c>
      <c r="I12" s="10">
        <v>0.05</v>
      </c>
      <c r="J12" s="41">
        <f t="shared" si="0"/>
        <v>6250</v>
      </c>
      <c r="K12" s="8">
        <v>3500</v>
      </c>
      <c r="L12" s="41">
        <f t="shared" si="1"/>
        <v>1.7857142857142858</v>
      </c>
      <c r="M12" s="42">
        <f t="shared" si="2"/>
        <v>11.7904</v>
      </c>
      <c r="N12" s="49"/>
      <c r="O12" s="41">
        <v>17.98</v>
      </c>
      <c r="P12" s="41">
        <f t="shared" si="3"/>
        <v>15.282999999999999</v>
      </c>
      <c r="Q12" s="41">
        <v>29.98</v>
      </c>
      <c r="R12" s="41"/>
      <c r="S12" s="43">
        <f t="shared" si="4"/>
        <v>0.22852843028201264</v>
      </c>
      <c r="T12" s="43">
        <f t="shared" si="5"/>
        <v>0.40026684456304207</v>
      </c>
      <c r="U12" s="43">
        <f t="shared" si="6"/>
        <v>0.4902268178785858</v>
      </c>
      <c r="V12" s="43"/>
      <c r="W12" s="44">
        <v>31.93</v>
      </c>
      <c r="X12" s="35" t="s">
        <v>13</v>
      </c>
    </row>
    <row r="13" spans="1:24" ht="113.25" customHeight="1">
      <c r="A13" s="47"/>
      <c r="B13" s="38"/>
      <c r="C13" s="38" t="s">
        <v>124</v>
      </c>
      <c r="D13" s="39" t="s">
        <v>42</v>
      </c>
      <c r="E13" s="40" t="s">
        <v>129</v>
      </c>
      <c r="F13" s="8" t="s">
        <v>42</v>
      </c>
      <c r="G13" s="8" t="s">
        <v>12</v>
      </c>
      <c r="H13" s="36">
        <v>7.91</v>
      </c>
      <c r="I13" s="10"/>
      <c r="J13" s="41"/>
      <c r="K13" s="8"/>
      <c r="L13" s="41"/>
      <c r="M13" s="42">
        <v>14.67</v>
      </c>
      <c r="N13" s="49"/>
      <c r="O13" s="41">
        <v>24</v>
      </c>
      <c r="P13" s="41">
        <f t="shared" ref="P13:P15" si="7">O13*$P$1</f>
        <v>20.399999999999999</v>
      </c>
      <c r="Q13" s="41">
        <v>39.979999999999997</v>
      </c>
      <c r="R13" s="41"/>
      <c r="S13" s="43">
        <f t="shared" ref="S13:S19" si="8">1-(M13/P13)</f>
        <v>0.28088235294117647</v>
      </c>
      <c r="T13" s="43">
        <f t="shared" ref="T13:T15" si="9">1-(O13/Q13)</f>
        <v>0.39969984992496244</v>
      </c>
      <c r="U13" s="43">
        <f t="shared" ref="U13:U15" si="10">1-(P13/Q13)</f>
        <v>0.48974487243621811</v>
      </c>
      <c r="V13" s="43"/>
      <c r="W13" s="44"/>
      <c r="X13" s="35"/>
    </row>
    <row r="14" spans="1:24" ht="113.25" customHeight="1">
      <c r="A14" s="47"/>
      <c r="B14" s="38"/>
      <c r="C14" s="38" t="s">
        <v>124</v>
      </c>
      <c r="D14" s="39" t="s">
        <v>42</v>
      </c>
      <c r="E14" s="40" t="s">
        <v>127</v>
      </c>
      <c r="F14" s="8" t="s">
        <v>42</v>
      </c>
      <c r="G14" s="8" t="s">
        <v>12</v>
      </c>
      <c r="H14" s="36">
        <v>7.91</v>
      </c>
      <c r="I14" s="10"/>
      <c r="J14" s="41"/>
      <c r="K14" s="8"/>
      <c r="L14" s="41"/>
      <c r="M14" s="42">
        <v>14.468609090909091</v>
      </c>
      <c r="N14" s="49"/>
      <c r="O14" s="41">
        <v>24</v>
      </c>
      <c r="P14" s="41">
        <f t="shared" si="7"/>
        <v>20.399999999999999</v>
      </c>
      <c r="Q14" s="41">
        <v>39.979999999999997</v>
      </c>
      <c r="R14" s="41"/>
      <c r="S14" s="43">
        <f t="shared" si="8"/>
        <v>0.29075445632798569</v>
      </c>
      <c r="T14" s="43">
        <f t="shared" si="9"/>
        <v>0.39969984992496244</v>
      </c>
      <c r="U14" s="43">
        <f t="shared" si="10"/>
        <v>0.48974487243621811</v>
      </c>
      <c r="V14" s="43"/>
      <c r="W14" s="44"/>
      <c r="X14" s="35"/>
    </row>
    <row r="15" spans="1:24" ht="113.25" customHeight="1">
      <c r="A15" s="47"/>
      <c r="B15" s="38"/>
      <c r="C15" s="38" t="s">
        <v>124</v>
      </c>
      <c r="D15" s="39" t="s">
        <v>42</v>
      </c>
      <c r="E15" s="40" t="s">
        <v>128</v>
      </c>
      <c r="F15" s="8" t="s">
        <v>42</v>
      </c>
      <c r="G15" s="8" t="s">
        <v>12</v>
      </c>
      <c r="H15" s="36">
        <v>7.91</v>
      </c>
      <c r="I15" s="10"/>
      <c r="J15" s="41"/>
      <c r="K15" s="8"/>
      <c r="L15" s="41"/>
      <c r="M15" s="42">
        <v>14.018410382513661</v>
      </c>
      <c r="N15" s="49"/>
      <c r="O15" s="41">
        <v>24</v>
      </c>
      <c r="P15" s="41">
        <f t="shared" si="7"/>
        <v>20.399999999999999</v>
      </c>
      <c r="Q15" s="41">
        <v>39.979999999999997</v>
      </c>
      <c r="R15" s="41"/>
      <c r="S15" s="43">
        <f t="shared" si="8"/>
        <v>0.31282302046501653</v>
      </c>
      <c r="T15" s="43">
        <f t="shared" si="9"/>
        <v>0.39969984992496244</v>
      </c>
      <c r="U15" s="43">
        <f t="shared" si="10"/>
        <v>0.48974487243621811</v>
      </c>
      <c r="V15" s="43"/>
      <c r="W15" s="44"/>
      <c r="X15" s="35"/>
    </row>
    <row r="16" spans="1:24" ht="113.25" customHeight="1">
      <c r="A16" s="47"/>
      <c r="B16" s="38"/>
      <c r="C16" s="38" t="s">
        <v>124</v>
      </c>
      <c r="D16" s="39" t="s">
        <v>42</v>
      </c>
      <c r="E16" s="40" t="s">
        <v>125</v>
      </c>
      <c r="F16" s="8" t="s">
        <v>42</v>
      </c>
      <c r="G16" s="8" t="s">
        <v>12</v>
      </c>
      <c r="H16" s="36">
        <v>7.4</v>
      </c>
      <c r="I16" s="10"/>
      <c r="J16" s="41"/>
      <c r="K16" s="8"/>
      <c r="L16" s="41"/>
      <c r="M16" s="42">
        <v>13.450016460905349</v>
      </c>
      <c r="N16" s="49"/>
      <c r="O16" s="41">
        <v>24</v>
      </c>
      <c r="P16" s="41">
        <f t="shared" si="3"/>
        <v>20.399999999999999</v>
      </c>
      <c r="Q16" s="41">
        <v>39.979999999999997</v>
      </c>
      <c r="R16" s="41"/>
      <c r="S16" s="43">
        <f t="shared" si="8"/>
        <v>0.34068546760267893</v>
      </c>
      <c r="T16" s="43">
        <f t="shared" si="5"/>
        <v>0.39969984992496244</v>
      </c>
      <c r="U16" s="43">
        <f t="shared" si="6"/>
        <v>0.48974487243621811</v>
      </c>
      <c r="V16" s="43"/>
      <c r="W16" s="44"/>
      <c r="X16" s="35"/>
    </row>
    <row r="17" spans="1:24" ht="113.25" customHeight="1">
      <c r="A17" s="47"/>
      <c r="B17" s="38"/>
      <c r="C17" s="38" t="s">
        <v>124</v>
      </c>
      <c r="D17" s="39" t="s">
        <v>42</v>
      </c>
      <c r="E17" s="40" t="s">
        <v>126</v>
      </c>
      <c r="F17" s="8" t="s">
        <v>42</v>
      </c>
      <c r="G17" s="8" t="s">
        <v>12</v>
      </c>
      <c r="H17" s="36">
        <v>8.8000000000000007</v>
      </c>
      <c r="I17" s="10"/>
      <c r="J17" s="41"/>
      <c r="K17" s="8"/>
      <c r="L17" s="41"/>
      <c r="M17" s="42">
        <v>16.84</v>
      </c>
      <c r="N17" s="49"/>
      <c r="O17" s="41">
        <v>27</v>
      </c>
      <c r="P17" s="41">
        <f t="shared" si="3"/>
        <v>22.95</v>
      </c>
      <c r="Q17" s="41">
        <v>44.98</v>
      </c>
      <c r="R17" s="41"/>
      <c r="S17" s="43">
        <f t="shared" si="8"/>
        <v>0.26623093681917209</v>
      </c>
      <c r="T17" s="43">
        <f t="shared" si="5"/>
        <v>0.39973321476211643</v>
      </c>
      <c r="U17" s="43">
        <f t="shared" si="6"/>
        <v>0.48977323254779903</v>
      </c>
      <c r="V17" s="43"/>
      <c r="W17" s="44"/>
      <c r="X17" s="35"/>
    </row>
    <row r="18" spans="1:24" ht="113.25" customHeight="1">
      <c r="A18" s="47"/>
      <c r="B18" s="38"/>
      <c r="C18" s="38" t="s">
        <v>124</v>
      </c>
      <c r="D18" s="39" t="s">
        <v>42</v>
      </c>
      <c r="E18" s="40" t="s">
        <v>130</v>
      </c>
      <c r="F18" s="8" t="s">
        <v>42</v>
      </c>
      <c r="G18" s="8" t="s">
        <v>12</v>
      </c>
      <c r="H18" s="36">
        <v>8.8000000000000007</v>
      </c>
      <c r="I18" s="10"/>
      <c r="J18" s="41"/>
      <c r="K18" s="8"/>
      <c r="L18" s="41"/>
      <c r="M18" s="42">
        <v>16.746975609756099</v>
      </c>
      <c r="N18" s="49"/>
      <c r="O18" s="41">
        <v>27</v>
      </c>
      <c r="P18" s="41">
        <f t="shared" ref="P18" si="11">O18*$P$1</f>
        <v>22.95</v>
      </c>
      <c r="Q18" s="41">
        <v>44.98</v>
      </c>
      <c r="R18" s="41"/>
      <c r="S18" s="43">
        <f t="shared" si="8"/>
        <v>0.27028428715659703</v>
      </c>
      <c r="T18" s="43">
        <f t="shared" ref="T18" si="12">1-(O18/Q18)</f>
        <v>0.39973321476211643</v>
      </c>
      <c r="U18" s="43">
        <f t="shared" ref="U18" si="13">1-(P18/Q18)</f>
        <v>0.48977323254779903</v>
      </c>
      <c r="V18" s="43"/>
      <c r="W18" s="44"/>
      <c r="X18" s="35"/>
    </row>
    <row r="19" spans="1:24" ht="113.25" customHeight="1">
      <c r="A19" s="47"/>
      <c r="B19" s="38"/>
      <c r="C19" s="38"/>
      <c r="D19" s="39"/>
      <c r="E19" s="40" t="s">
        <v>41</v>
      </c>
      <c r="F19" s="8" t="s">
        <v>42</v>
      </c>
      <c r="G19" s="8" t="s">
        <v>12</v>
      </c>
      <c r="H19" s="36"/>
      <c r="I19" s="10"/>
      <c r="J19" s="41"/>
      <c r="K19" s="8"/>
      <c r="L19" s="41"/>
      <c r="M19" s="42">
        <v>13</v>
      </c>
      <c r="N19" s="49"/>
      <c r="O19" s="41">
        <v>19.98</v>
      </c>
      <c r="P19" s="41">
        <f t="shared" si="3"/>
        <v>16.983000000000001</v>
      </c>
      <c r="Q19" s="41">
        <v>39.979999999999997</v>
      </c>
      <c r="R19" s="41"/>
      <c r="S19" s="43">
        <f t="shared" si="8"/>
        <v>0.23452864629335224</v>
      </c>
      <c r="T19" s="43">
        <f t="shared" si="5"/>
        <v>0.50025012506253119</v>
      </c>
      <c r="U19" s="43">
        <f t="shared" si="6"/>
        <v>0.57521260630315152</v>
      </c>
      <c r="V19" s="43"/>
      <c r="W19" s="44"/>
      <c r="X19" s="35"/>
    </row>
    <row r="20" spans="1:24" ht="113.25" customHeight="1">
      <c r="A20" s="47"/>
      <c r="B20" s="38"/>
      <c r="C20" s="38"/>
      <c r="D20" s="39"/>
      <c r="E20" s="40"/>
      <c r="F20" s="8"/>
      <c r="G20" s="8"/>
      <c r="H20" s="36"/>
      <c r="I20" s="10"/>
      <c r="J20" s="41"/>
      <c r="K20" s="8"/>
      <c r="L20" s="41"/>
      <c r="M20" s="42"/>
      <c r="N20" s="49"/>
      <c r="O20" s="41"/>
      <c r="P20" s="41"/>
      <c r="Q20" s="41">
        <v>49.98</v>
      </c>
      <c r="R20" s="41"/>
      <c r="S20" s="43"/>
      <c r="T20" s="43"/>
      <c r="U20" s="43"/>
      <c r="V20" s="43"/>
      <c r="W20" s="44"/>
      <c r="X20" s="35"/>
    </row>
  </sheetData>
  <hyperlinks>
    <hyperlink ref="X3:X4" r:id="rId1" display="Link" xr:uid="{4ACDB786-C45C-48EF-8AFE-F5C259D34CA4}"/>
    <hyperlink ref="X8" r:id="rId2" xr:uid="{F5423309-8D8A-4EEE-AA06-572AEFF897D0}"/>
    <hyperlink ref="X5:X7" r:id="rId3" display="Link" xr:uid="{955F9259-CE35-4039-95AF-9198196CB0E6}"/>
    <hyperlink ref="X9" r:id="rId4" xr:uid="{D093DBA3-7BED-4408-8FF2-B2D56ED952E5}"/>
    <hyperlink ref="X10:X12" r:id="rId5" display="Link" xr:uid="{63A39F9E-6481-4F4B-AC3F-3B86E82D19FC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Fountains</vt:lpstr>
      <vt:lpstr>Trellis</vt:lpstr>
      <vt:lpstr>Sculptures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Shah</dc:creator>
  <cp:lastModifiedBy>Sarthak Sharma</cp:lastModifiedBy>
  <dcterms:created xsi:type="dcterms:W3CDTF">2026-04-18T15:12:06Z</dcterms:created>
  <dcterms:modified xsi:type="dcterms:W3CDTF">2026-05-13T14:54:46Z</dcterms:modified>
</cp:coreProperties>
</file>