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SubRES_TMPL/"/>
    </mc:Choice>
  </mc:AlternateContent>
  <xr:revisionPtr revIDLastSave="386" documentId="13_ncr:1_{A7061641-E8D3-45A2-8236-3AF7B677C3BD}" xr6:coauthVersionLast="47" xr6:coauthVersionMax="47" xr10:uidLastSave="{0E080110-449F-47FD-BB17-130FB612641C}"/>
  <bookViews>
    <workbookView xWindow="-108" yWindow="-108" windowWidth="46296" windowHeight="18696" xr2:uid="{00000000-000D-0000-FFFF-FFFF00000000}"/>
  </bookViews>
  <sheets>
    <sheet name="NEW_P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9" i="1" l="1"/>
  <c r="S60" i="1"/>
  <c r="S61" i="1"/>
  <c r="S62" i="1"/>
  <c r="S63" i="1"/>
  <c r="S64" i="1"/>
  <c r="S65" i="1"/>
  <c r="S66" i="1"/>
  <c r="S67" i="1"/>
  <c r="S58" i="1"/>
  <c r="AB41" i="1"/>
  <c r="AA61" i="1"/>
  <c r="AC39" i="1"/>
  <c r="AG39" i="1"/>
  <c r="AG40" i="1"/>
  <c r="AB42" i="1"/>
  <c r="AC40" i="1"/>
  <c r="B39" i="1"/>
  <c r="C39" i="1"/>
  <c r="D39" i="1"/>
  <c r="D57" i="1"/>
  <c r="D27" i="1"/>
  <c r="C27" i="1"/>
  <c r="AC42" i="1" l="1"/>
  <c r="AB39" i="1" s="1"/>
  <c r="C57" i="1"/>
  <c r="B57" i="1"/>
  <c r="B27" i="1"/>
  <c r="AF39" i="1" l="1"/>
  <c r="AB40" i="1"/>
  <c r="AF40" i="1" l="1"/>
  <c r="AE39" i="1"/>
  <c r="AD39" i="1" s="1"/>
  <c r="AE40" i="1"/>
  <c r="AD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E54" authorId="0" shapeId="0" xr:uid="{6200DAB2-8637-455E-9FA4-3C916A730095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</commentList>
</comments>
</file>

<file path=xl/sharedStrings.xml><?xml version="1.0" encoding="utf-8"?>
<sst xmlns="http://schemas.openxmlformats.org/spreadsheetml/2006/main" count="293" uniqueCount="177">
  <si>
    <t>commodities</t>
  </si>
  <si>
    <t>Existing commodities copied form BY file - this way you avoid double definition and keep the names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</si>
  <si>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</si>
  <si>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</si>
  <si>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</si>
  <si>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</si>
  <si>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</si>
  <si>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</si>
  <si>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</si>
  <si>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</si>
  <si>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</si>
  <si>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</si>
  <si>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</si>
  <si>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</si>
  <si>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</si>
  <si>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</si>
  <si>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</si>
  <si>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Code</t>
  </si>
  <si>
    <t>Region</t>
  </si>
  <si>
    <t>NRG</t>
  </si>
  <si>
    <t>SUN</t>
  </si>
  <si>
    <t>Sun</t>
  </si>
  <si>
    <t>GWh</t>
  </si>
  <si>
    <t>SEASON</t>
  </si>
  <si>
    <t>A</t>
  </si>
  <si>
    <t>Calheta</t>
  </si>
  <si>
    <t>N11, N12, N21</t>
  </si>
  <si>
    <t>WND</t>
  </si>
  <si>
    <t>Wind onshore</t>
  </si>
  <si>
    <t>B</t>
  </si>
  <si>
    <t>Câmara de Lobos</t>
  </si>
  <si>
    <t>N3, N4, N23</t>
  </si>
  <si>
    <t>WIND_OFF</t>
  </si>
  <si>
    <t>Wind offshore</t>
  </si>
  <si>
    <t>C</t>
  </si>
  <si>
    <t>Funchal</t>
  </si>
  <si>
    <t>N1, N2, N5, N6, N7, N8, N19, N26,</t>
  </si>
  <si>
    <t>ELC_HV</t>
  </si>
  <si>
    <t>High Voltage Electricity</t>
  </si>
  <si>
    <t>DAYNITE</t>
  </si>
  <si>
    <t>ELC</t>
  </si>
  <si>
    <t>D</t>
  </si>
  <si>
    <t>Machico</t>
  </si>
  <si>
    <t>N16, N22</t>
  </si>
  <si>
    <t>DEM</t>
  </si>
  <si>
    <t>ELC_DEM</t>
  </si>
  <si>
    <t>Electricity Demand</t>
  </si>
  <si>
    <t>E</t>
  </si>
  <si>
    <t>Ponta do Sol</t>
  </si>
  <si>
    <t>N10</t>
  </si>
  <si>
    <t>ENV</t>
  </si>
  <si>
    <t>CO2</t>
  </si>
  <si>
    <t>CO2 emissions</t>
  </si>
  <si>
    <t>kt</t>
  </si>
  <si>
    <t>ANNUAL</t>
  </si>
  <si>
    <t>F</t>
  </si>
  <si>
    <t>Porto Moniz</t>
  </si>
  <si>
    <t>N13</t>
  </si>
  <si>
    <t>G</t>
  </si>
  <si>
    <t>Ribeira Brava</t>
  </si>
  <si>
    <t>N9, N27, N28</t>
  </si>
  <si>
    <t>H</t>
  </si>
  <si>
    <t>Santa Cruz</t>
  </si>
  <si>
    <t>N17, N18, N24</t>
  </si>
  <si>
    <t>~FI_Process</t>
  </si>
  <si>
    <t>I</t>
  </si>
  <si>
    <t>Santana</t>
  </si>
  <si>
    <t>N14, N15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</si>
  <si>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</si>
  <si>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</si>
  <si>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</si>
  <si>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</si>
  <si>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</si>
  <si>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</si>
  <si>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</si>
  <si>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</si>
  <si>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\I: Region</t>
  </si>
  <si>
    <t>J</t>
  </si>
  <si>
    <t>São Vicente</t>
  </si>
  <si>
    <t>N20, N25</t>
  </si>
  <si>
    <t>\I: Process Set</t>
  </si>
  <si>
    <t>Technology Name</t>
  </si>
  <si>
    <t>Technology Description</t>
  </si>
  <si>
    <t>Activity Unit</t>
  </si>
  <si>
    <t>Capacity Unit</t>
  </si>
  <si>
    <t>TimeSlice Level</t>
  </si>
  <si>
    <t>Primary Commodity Group</t>
  </si>
  <si>
    <t>Vintage Tracking</t>
  </si>
  <si>
    <t>It's forbidden to use the Region column in FI_Process table in New Process file</t>
  </si>
  <si>
    <t>ELE</t>
  </si>
  <si>
    <t>NEW_PP_PV</t>
  </si>
  <si>
    <t>New PV PP</t>
  </si>
  <si>
    <t>MW</t>
  </si>
  <si>
    <t>Use</t>
  </si>
  <si>
    <t>NEW_PP_WIND</t>
  </si>
  <si>
    <t>New Onshore Wind PP</t>
  </si>
  <si>
    <t>TFM_AVA</t>
  </si>
  <si>
    <t>NEW_PP_WIND_OFF</t>
  </si>
  <si>
    <t>New Offshore Wind PP</t>
  </si>
  <si>
    <t>table</t>
  </si>
  <si>
    <t>STG</t>
  </si>
  <si>
    <t>NEW_STG_LiON</t>
  </si>
  <si>
    <t>New LiON Storage</t>
  </si>
  <si>
    <t>instead</t>
  </si>
  <si>
    <t>~FI_T</t>
  </si>
  <si>
    <t>*TechDesc</t>
  </si>
  <si>
    <t>Comm-IN</t>
  </si>
  <si>
    <t>Comm-OUT</t>
  </si>
  <si>
    <t>START</t>
  </si>
  <si>
    <t>EFF</t>
  </si>
  <si>
    <t>INVCOST~2025</t>
  </si>
  <si>
    <t>INVCOST~2030</t>
  </si>
  <si>
    <t>INVCOST~2035</t>
  </si>
  <si>
    <t>INVCOST~2040</t>
  </si>
  <si>
    <t>FIXOM</t>
  </si>
  <si>
    <t>VAROM</t>
  </si>
  <si>
    <t>PEAK</t>
  </si>
  <si>
    <t>CAP2ACT</t>
  </si>
  <si>
    <t>AFA</t>
  </si>
  <si>
    <t>LIFE</t>
  </si>
  <si>
    <t>\I:</t>
  </si>
  <si>
    <t>%</t>
  </si>
  <si>
    <t>kEUR/MW</t>
  </si>
  <si>
    <t>kEUR/GWh</t>
  </si>
  <si>
    <t>GWh/MW</t>
  </si>
  <si>
    <t>Solar Pv Capital cost:fixed cost?</t>
  </si>
  <si>
    <t>https://www.irena.org/-/media/Files/IRENA/Agency/Publication/2024/Sep/IRENA_Renewable_power_generation_costs_in_2023.pdf</t>
  </si>
  <si>
    <t>https://www.pv-magazine.com/2023/12/14/solar-lcoe-may-decrease-by-up-to-20-in-europe-by-2030/?utm_source=chatgpt.com</t>
  </si>
  <si>
    <t>ELC_N11, ELC_N12, ELC_N21</t>
  </si>
  <si>
    <t>REG_A</t>
  </si>
  <si>
    <t>ELC_N3, ELC_N4, ELC_N23</t>
  </si>
  <si>
    <t>REG_B</t>
  </si>
  <si>
    <t>https://www.irena.org/-/media/Files/IRENA/Agency/Publication/2019/Nov/IRENA_Future_of_Solar_PV_2019.pdf</t>
  </si>
  <si>
    <t>ELC_N1, ELC_N2, ELC_N5, ELC_N6, ELC_N7, ELC_N8, ELC_N19, ELC_N26</t>
  </si>
  <si>
    <t>REG_C</t>
  </si>
  <si>
    <t>USD/KW</t>
  </si>
  <si>
    <t>EURO/MW</t>
  </si>
  <si>
    <t>ELC_N16, ELC_N22</t>
  </si>
  <si>
    <t>REG_D</t>
  </si>
  <si>
    <t>ELC_N10</t>
  </si>
  <si>
    <t>REG_E</t>
  </si>
  <si>
    <t>ELC_N13</t>
  </si>
  <si>
    <t>REG_F</t>
  </si>
  <si>
    <t>ELC_N9, ELC_N27, ELC_N28</t>
  </si>
  <si>
    <t>REG_G</t>
  </si>
  <si>
    <t>ELC_N17, ELC_N28, ELC_N24</t>
  </si>
  <si>
    <t>REG_H</t>
  </si>
  <si>
    <t>ELC_N14, ELC_N15</t>
  </si>
  <si>
    <t>REG_I</t>
  </si>
  <si>
    <t>https://www.nrel.gov/docs/fy25osti/91775.pdf</t>
  </si>
  <si>
    <t>ELC_N20, ELC_N25</t>
  </si>
  <si>
    <t>REG_J</t>
  </si>
  <si>
    <t>https://www.irena.org/-/media/Files/IRENA/Agency/Publication/2019/Oct/IRENA_Future_of_wind_2019.pdf</t>
  </si>
  <si>
    <t>USD</t>
  </si>
  <si>
    <t>EUR</t>
  </si>
  <si>
    <t>onshore</t>
  </si>
  <si>
    <t>Fixed</t>
  </si>
  <si>
    <t>euro/kW</t>
  </si>
  <si>
    <t>offshore</t>
  </si>
  <si>
    <t>STG_EFF</t>
  </si>
  <si>
    <t>CommGrp</t>
  </si>
  <si>
    <t>NCAP_AFC~DAYNITE</t>
  </si>
  <si>
    <t>\I: hours on TS LVL</t>
  </si>
  <si>
    <t>\I: Energy capacity per Power capacity</t>
  </si>
  <si>
    <t>EUR/kW</t>
  </si>
  <si>
    <t>EUR/MWh</t>
  </si>
  <si>
    <t>PJ/GW</t>
  </si>
  <si>
    <t>\I: Unit</t>
  </si>
  <si>
    <t>h</t>
  </si>
  <si>
    <t>MWh/MW</t>
  </si>
  <si>
    <t>https://www.irena.org/publications/2017/Oct/Electricity-storage-and-renewables-costs-and-markets</t>
  </si>
  <si>
    <t>ACT</t>
  </si>
  <si>
    <t>INACTIVE~PRCCOMEMI</t>
  </si>
  <si>
    <t>&lt;fuel commodity here&gt;</t>
  </si>
  <si>
    <t>kt CO2/TWh</t>
  </si>
  <si>
    <t>&lt;process name&gt;</t>
  </si>
  <si>
    <t>&lt;emission value here&gt;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</si>
</sst>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2"/>
      <color indexed="53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8"/>
      <color indexed="81"/>
      <name val="Tahoma"/>
      <family val="2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164" fontId="2" fillId="2" borderId="0" xfId="0" applyNumberFormat="1" applyFont="1" applyFill="1"/>
    <xf numFmtId="164" fontId="3" fillId="2" borderId="0" xfId="0" applyNumberFormat="1" applyFont="1" applyFill="1"/>
    <xf numFmtId="0" fontId="4" fillId="0" borderId="0" xfId="0" applyFont="1"/>
    <xf numFmtId="164" fontId="5" fillId="0" borderId="0" xfId="0" applyNumberFormat="1" applyFont="1"/>
    <xf numFmtId="164" fontId="10" fillId="5" borderId="0" xfId="0" applyNumberFormat="1" applyFont="1" applyFill="1"/>
    <xf numFmtId="164" fontId="9" fillId="3" borderId="1" xfId="0" applyNumberFormat="1" applyFont="1" applyFill="1" applyBorder="1" applyAlignment="1">
      <alignment horizontal="center" vertical="center" wrapText="1"/>
    </xf>
    <xf numFmtId="164" fontId="8" fillId="4" borderId="2" xfId="2" applyNumberFormat="1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10" fillId="5" borderId="0" xfId="0" applyFont="1" applyFill="1"/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10" fontId="0" fillId="0" borderId="0" xfId="1" applyNumberFormat="1" applyFont="1"/>
    <xf numFmtId="0" fontId="8" fillId="5" borderId="1" xfId="0" applyFont="1" applyFill="1" applyBorder="1"/>
    <xf numFmtId="0" fontId="8" fillId="5" borderId="4" xfId="0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0" fillId="8" borderId="0" xfId="0" applyFill="1"/>
    <xf numFmtId="0" fontId="8" fillId="4" borderId="2" xfId="0" applyFont="1" applyFill="1" applyBorder="1" applyAlignment="1">
      <alignment horizontal="center" vertical="center" wrapText="1"/>
    </xf>
    <xf numFmtId="0" fontId="8" fillId="6" borderId="3" xfId="0" applyFont="1" applyFill="1" applyBorder="1"/>
    <xf numFmtId="0" fontId="9" fillId="3" borderId="1" xfId="4" applyFont="1" applyFill="1" applyBorder="1" applyAlignment="1">
      <alignment horizontal="center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 wrapText="1"/>
    </xf>
    <xf numFmtId="164" fontId="8" fillId="4" borderId="1" xfId="2" applyNumberFormat="1" applyFont="1" applyFill="1" applyBorder="1" applyAlignment="1">
      <alignment horizontal="center" vertical="center" wrapText="1"/>
    </xf>
    <xf numFmtId="164" fontId="8" fillId="9" borderId="1" xfId="2" applyNumberFormat="1" applyFont="1" applyFill="1" applyBorder="1" applyAlignment="1">
      <alignment horizontal="center" vertical="center" wrapText="1"/>
    </xf>
    <xf numFmtId="0" fontId="0" fillId="6" borderId="3" xfId="0" applyFill="1" applyBorder="1"/>
    <xf numFmtId="0" fontId="8" fillId="6" borderId="0" xfId="0" applyFont="1" applyFill="1"/>
    <xf numFmtId="0" fontId="8" fillId="5" borderId="0" xfId="0" applyFont="1" applyFill="1"/>
    <xf numFmtId="0" fontId="10" fillId="5" borderId="0" xfId="0" applyFont="1" applyFill="1" applyAlignment="1">
      <alignment horizontal="left"/>
    </xf>
    <xf numFmtId="0" fontId="8" fillId="9" borderId="4" xfId="0" applyFont="1" applyFill="1" applyBorder="1"/>
    <xf numFmtId="0" fontId="8" fillId="9" borderId="0" xfId="0" applyFont="1" applyFill="1"/>
    <xf numFmtId="0" fontId="0" fillId="9" borderId="3" xfId="0" applyFill="1" applyBorder="1"/>
    <xf numFmtId="0" fontId="8" fillId="5" borderId="5" xfId="0" applyFont="1" applyFill="1" applyBorder="1"/>
    <xf numFmtId="0" fontId="8" fillId="7" borderId="6" xfId="0" applyFont="1" applyFill="1" applyBorder="1"/>
    <xf numFmtId="0" fontId="13" fillId="0" borderId="0" xfId="0" applyFont="1"/>
    <xf numFmtId="0" fontId="12" fillId="0" borderId="0" xfId="5"/>
    <xf numFmtId="0" fontId="0" fillId="10" borderId="0" xfId="0" applyFill="1"/>
    <xf numFmtId="0" fontId="8" fillId="0" borderId="0" xfId="0" applyFont="1"/>
    <xf numFmtId="0" fontId="8" fillId="7" borderId="7" xfId="0" applyFont="1" applyFill="1" applyBorder="1"/>
    <xf numFmtId="0" fontId="8" fillId="4" borderId="8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wrapText="1"/>
    </xf>
    <xf numFmtId="0" fontId="8" fillId="5" borderId="9" xfId="0" applyFont="1" applyFill="1" applyBorder="1"/>
  </cellXfs>
  <cellStyles count="6">
    <cellStyle name="Hyperlink" xfId="5" builtinId="8"/>
    <cellStyle name="Normal" xfId="0" builtinId="0"/>
    <cellStyle name="Normal 10" xfId="2" xr:uid="{7CBB29AA-0F6E-4044-9427-346D44F576D6}"/>
    <cellStyle name="Normal 39 2 2" xfId="4" xr:uid="{AC170FFF-330C-4E01-A84E-81ADE40DE022}"/>
    <cellStyle name="Normal_Sheet3" xfId="3" xr:uid="{94B00F2F-3878-43F6-A573-94E634294BE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irena.org/-/media/Files/IRENA/Agency/Publication/2024/Sep/IRENA_Renewable_power_generation_costs_in_2023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irena.org/-/media/Files/IRENA/Agency/Publication/2019/Nov/IRENA_Future_of_Solar_PV_2019.pdf" TargetMode="External"/><Relationship Id="rId1" Type="http://schemas.openxmlformats.org/officeDocument/2006/relationships/hyperlink" Target="https://www.irena.org/-/media/Files/IRENA/Agency/Publication/2019/Oct/IRENA_Future_of_wind_2019.pdf" TargetMode="External"/><Relationship Id="rId6" Type="http://schemas.openxmlformats.org/officeDocument/2006/relationships/hyperlink" Target="https://www.irena.org/publications/2017/Oct/Electricity-storage-and-renewables-costs-and-markets" TargetMode="External"/><Relationship Id="rId5" Type="http://schemas.openxmlformats.org/officeDocument/2006/relationships/hyperlink" Target="https://www.pv-magazine.com/2023/12/14/solar-lcoe-may-decrease-by-up-to-20-in-europe-by-2030/?utm_source=chatgpt.com" TargetMode="External"/><Relationship Id="rId4" Type="http://schemas.openxmlformats.org/officeDocument/2006/relationships/hyperlink" Target="https://www.nrel.gov/docs/fy25osti/9177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91"/>
  <sheetViews>
    <sheetView tabSelected="1" topLeftCell="A17" workbookViewId="0">
      <selection activeCell="H73" sqref="H73"/>
    </sheetView>
  </sheetViews>
  <sheetFormatPr defaultRowHeight="14.45"/>
  <cols>
    <col min="2" max="2" width="19.5703125" customWidth="1"/>
    <col min="3" max="3" width="21.42578125" customWidth="1"/>
    <col min="4" max="4" width="24.7109375" customWidth="1"/>
    <col min="5" max="5" width="31.140625" customWidth="1"/>
    <col min="6" max="6" width="12" customWidth="1"/>
    <col min="7" max="7" width="10" customWidth="1"/>
    <col min="8" max="8" width="10.7109375" customWidth="1"/>
    <col min="9" max="9" width="13" bestFit="1" customWidth="1"/>
    <col min="10" max="10" width="10.42578125" customWidth="1"/>
    <col min="11" max="11" width="10.140625" customWidth="1"/>
    <col min="12" max="12" width="10.7109375" customWidth="1"/>
    <col min="13" max="13" width="10" customWidth="1"/>
    <col min="14" max="14" width="10.7109375" customWidth="1"/>
    <col min="16" max="16" width="10" customWidth="1"/>
    <col min="17" max="17" width="10.140625" customWidth="1"/>
    <col min="18" max="18" width="11.85546875" customWidth="1"/>
    <col min="19" max="19" width="11.28515625" customWidth="1"/>
    <col min="23" max="23" width="2.28515625" style="16" customWidth="1"/>
    <col min="25" max="25" width="8" customWidth="1"/>
    <col min="26" max="26" width="18.5703125" customWidth="1"/>
    <col min="27" max="27" width="15.7109375" customWidth="1"/>
    <col min="28" max="28" width="26.42578125" bestFit="1" customWidth="1"/>
    <col min="29" max="29" width="28.28515625" bestFit="1" customWidth="1"/>
    <col min="30" max="30" width="10.42578125" bestFit="1" customWidth="1"/>
    <col min="35" max="35" width="19.140625" bestFit="1" customWidth="1"/>
  </cols>
  <sheetData>
    <row r="2" spans="2:27" ht="17.45">
      <c r="B2" s="1" t="s">
        <v>0</v>
      </c>
      <c r="C2" s="2"/>
      <c r="D2" s="3"/>
      <c r="E2" s="3"/>
      <c r="F2" s="3"/>
      <c r="G2" s="3"/>
      <c r="H2" s="3"/>
      <c r="I2" s="3"/>
    </row>
    <row r="3" spans="2:27">
      <c r="D3" s="4"/>
      <c r="E3" s="4"/>
      <c r="F3" s="4"/>
      <c r="G3" s="4"/>
      <c r="H3" s="4"/>
      <c r="I3" s="4"/>
    </row>
    <row r="4" spans="2:27" ht="18.75" customHeight="1">
      <c r="B4" s="9" t="s">
        <v>1</v>
      </c>
      <c r="C4" s="9"/>
      <c r="D4" s="9"/>
      <c r="E4" s="9"/>
      <c r="F4" s="9"/>
      <c r="G4" s="9"/>
      <c r="H4" s="5"/>
      <c r="I4" s="5"/>
    </row>
    <row r="5" spans="2:27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</row>
    <row r="6" spans="2:27" ht="35.25">
      <c r="B6" s="7" t="s">
        <v>10</v>
      </c>
      <c r="C6" s="7" t="s">
        <v>11</v>
      </c>
      <c r="D6" s="7" t="s">
        <v>12</v>
      </c>
      <c r="E6" s="7" t="s">
        <v>5</v>
      </c>
      <c r="F6" s="7" t="s">
        <v>13</v>
      </c>
      <c r="G6" s="7" t="s">
        <v>14</v>
      </c>
      <c r="H6" s="7" t="s">
        <v>15</v>
      </c>
      <c r="I6" s="7" t="s">
        <v>16</v>
      </c>
      <c r="Y6" t="s">
        <v>17</v>
      </c>
      <c r="Z6" t="s">
        <v>18</v>
      </c>
    </row>
    <row r="7" spans="2:27" ht="18.75" customHeight="1">
      <c r="B7" s="25" t="s">
        <v>19</v>
      </c>
      <c r="C7" s="25" t="s">
        <v>20</v>
      </c>
      <c r="D7" s="25" t="s">
        <v>21</v>
      </c>
      <c r="E7" s="25" t="s">
        <v>22</v>
      </c>
      <c r="F7" s="25"/>
      <c r="G7" s="25" t="s">
        <v>23</v>
      </c>
      <c r="H7" s="25"/>
      <c r="I7" s="25"/>
      <c r="Y7" t="s">
        <v>24</v>
      </c>
      <c r="Z7" t="s">
        <v>25</v>
      </c>
      <c r="AA7" t="s">
        <v>26</v>
      </c>
    </row>
    <row r="8" spans="2:27" ht="18.75" customHeight="1">
      <c r="B8" s="26" t="s">
        <v>19</v>
      </c>
      <c r="C8" s="26" t="s">
        <v>27</v>
      </c>
      <c r="D8" s="26" t="s">
        <v>28</v>
      </c>
      <c r="E8" s="26" t="s">
        <v>22</v>
      </c>
      <c r="F8" s="26"/>
      <c r="G8" s="26" t="s">
        <v>23</v>
      </c>
      <c r="H8" s="26"/>
      <c r="I8" s="26"/>
      <c r="Y8" t="s">
        <v>29</v>
      </c>
      <c r="Z8" t="s">
        <v>30</v>
      </c>
      <c r="AA8" t="s">
        <v>31</v>
      </c>
    </row>
    <row r="9" spans="2:27" ht="18.75" customHeight="1">
      <c r="B9" s="25" t="s">
        <v>19</v>
      </c>
      <c r="C9" s="25" t="s">
        <v>32</v>
      </c>
      <c r="D9" s="25" t="s">
        <v>33</v>
      </c>
      <c r="E9" s="25" t="s">
        <v>22</v>
      </c>
      <c r="F9" s="25"/>
      <c r="G9" s="25" t="s">
        <v>23</v>
      </c>
      <c r="H9" s="25"/>
      <c r="I9" s="25"/>
      <c r="Y9" t="s">
        <v>34</v>
      </c>
      <c r="Z9" t="s">
        <v>35</v>
      </c>
      <c r="AA9" t="s">
        <v>36</v>
      </c>
    </row>
    <row r="10" spans="2:27" ht="18.75" customHeight="1">
      <c r="B10" s="26" t="s">
        <v>19</v>
      </c>
      <c r="C10" s="26" t="s">
        <v>37</v>
      </c>
      <c r="D10" s="26" t="s">
        <v>38</v>
      </c>
      <c r="E10" s="26" t="s">
        <v>22</v>
      </c>
      <c r="F10" s="26"/>
      <c r="G10" s="26" t="s">
        <v>39</v>
      </c>
      <c r="H10" s="26"/>
      <c r="I10" s="26" t="s">
        <v>40</v>
      </c>
      <c r="Y10" t="s">
        <v>41</v>
      </c>
      <c r="Z10" t="s">
        <v>42</v>
      </c>
      <c r="AA10" t="s">
        <v>43</v>
      </c>
    </row>
    <row r="11" spans="2:27" ht="18.75" customHeight="1">
      <c r="B11" s="25" t="s">
        <v>44</v>
      </c>
      <c r="C11" s="25" t="s">
        <v>45</v>
      </c>
      <c r="D11" s="25" t="s">
        <v>46</v>
      </c>
      <c r="E11" s="25" t="s">
        <v>22</v>
      </c>
      <c r="F11" s="25"/>
      <c r="G11" s="25" t="s">
        <v>39</v>
      </c>
      <c r="H11" s="25"/>
      <c r="I11" s="25"/>
      <c r="Y11" t="s">
        <v>47</v>
      </c>
      <c r="Z11" t="s">
        <v>48</v>
      </c>
      <c r="AA11" t="s">
        <v>49</v>
      </c>
    </row>
    <row r="12" spans="2:27" ht="18.75" customHeight="1" thickBot="1">
      <c r="B12" s="8" t="s">
        <v>50</v>
      </c>
      <c r="C12" s="8" t="s">
        <v>51</v>
      </c>
      <c r="D12" s="8" t="s">
        <v>52</v>
      </c>
      <c r="E12" s="8" t="s">
        <v>53</v>
      </c>
      <c r="F12" s="8"/>
      <c r="G12" s="8" t="s">
        <v>54</v>
      </c>
      <c r="H12" s="8"/>
      <c r="I12" s="8"/>
      <c r="Y12" t="s">
        <v>55</v>
      </c>
      <c r="Z12" t="s">
        <v>56</v>
      </c>
      <c r="AA12" t="s">
        <v>57</v>
      </c>
    </row>
    <row r="13" spans="2:27" ht="18.75" customHeight="1">
      <c r="Y13" t="s">
        <v>58</v>
      </c>
      <c r="Z13" t="s">
        <v>59</v>
      </c>
      <c r="AA13" t="s">
        <v>60</v>
      </c>
    </row>
    <row r="14" spans="2:27" ht="15">
      <c r="Y14" t="s">
        <v>61</v>
      </c>
      <c r="Z14" t="s">
        <v>62</v>
      </c>
      <c r="AA14" t="s">
        <v>63</v>
      </c>
    </row>
    <row r="15" spans="2:27" ht="18.75" customHeight="1">
      <c r="B15" s="5" t="s">
        <v>64</v>
      </c>
      <c r="C15" s="5"/>
      <c r="D15" s="5"/>
      <c r="E15" s="5"/>
      <c r="F15" s="5"/>
      <c r="G15" s="5"/>
      <c r="H15" s="5"/>
      <c r="I15" s="5"/>
      <c r="J15" s="5"/>
      <c r="Y15" t="s">
        <v>65</v>
      </c>
      <c r="Z15" t="s">
        <v>66</v>
      </c>
      <c r="AA15" t="s">
        <v>67</v>
      </c>
    </row>
    <row r="16" spans="2:27" ht="15">
      <c r="B16" s="6" t="s">
        <v>68</v>
      </c>
      <c r="C16" s="6" t="s">
        <v>69</v>
      </c>
      <c r="D16" s="6" t="s">
        <v>70</v>
      </c>
      <c r="E16" s="6" t="s">
        <v>71</v>
      </c>
      <c r="F16" s="6" t="s">
        <v>72</v>
      </c>
      <c r="G16" s="6" t="s">
        <v>73</v>
      </c>
      <c r="H16" s="6" t="s">
        <v>74</v>
      </c>
      <c r="I16" s="6" t="s">
        <v>75</v>
      </c>
      <c r="L16" s="6" t="s">
        <v>76</v>
      </c>
      <c r="Y16" t="s">
        <v>77</v>
      </c>
      <c r="Z16" t="s">
        <v>78</v>
      </c>
      <c r="AA16" t="s">
        <v>79</v>
      </c>
    </row>
    <row r="17" spans="2:35" ht="119.45" thickBot="1">
      <c r="B17" s="22" t="s">
        <v>80</v>
      </c>
      <c r="C17" s="22" t="s">
        <v>81</v>
      </c>
      <c r="D17" s="22" t="s">
        <v>82</v>
      </c>
      <c r="E17" s="22" t="s">
        <v>83</v>
      </c>
      <c r="F17" s="22" t="s">
        <v>84</v>
      </c>
      <c r="G17" s="22" t="s">
        <v>85</v>
      </c>
      <c r="H17" s="22" t="s">
        <v>86</v>
      </c>
      <c r="I17" s="22" t="s">
        <v>87</v>
      </c>
      <c r="L17" s="23" t="s">
        <v>88</v>
      </c>
    </row>
    <row r="18" spans="2:35" ht="18.75" customHeight="1">
      <c r="B18" s="14" t="s">
        <v>89</v>
      </c>
      <c r="C18" s="14" t="s">
        <v>90</v>
      </c>
      <c r="D18" s="14" t="s">
        <v>91</v>
      </c>
      <c r="E18" s="14" t="s">
        <v>22</v>
      </c>
      <c r="F18" s="14" t="s">
        <v>92</v>
      </c>
      <c r="G18" s="14" t="s">
        <v>39</v>
      </c>
      <c r="H18" s="14"/>
      <c r="I18" s="14"/>
      <c r="L18" s="28" t="s">
        <v>93</v>
      </c>
    </row>
    <row r="19" spans="2:35" ht="18.75" customHeight="1">
      <c r="B19" s="25" t="s">
        <v>89</v>
      </c>
      <c r="C19" s="25" t="s">
        <v>94</v>
      </c>
      <c r="D19" s="25" t="s">
        <v>95</v>
      </c>
      <c r="E19" s="25" t="s">
        <v>22</v>
      </c>
      <c r="F19" s="25" t="s">
        <v>92</v>
      </c>
      <c r="G19" s="25" t="s">
        <v>39</v>
      </c>
      <c r="H19" s="25"/>
      <c r="I19" s="25"/>
      <c r="L19" s="29" t="s">
        <v>96</v>
      </c>
    </row>
    <row r="20" spans="2:35" ht="18.75" customHeight="1">
      <c r="B20" s="26" t="s">
        <v>89</v>
      </c>
      <c r="C20" s="26" t="s">
        <v>97</v>
      </c>
      <c r="D20" s="26" t="s">
        <v>98</v>
      </c>
      <c r="E20" s="26" t="s">
        <v>22</v>
      </c>
      <c r="F20" s="26" t="s">
        <v>92</v>
      </c>
      <c r="G20" s="26" t="s">
        <v>39</v>
      </c>
      <c r="H20" s="26"/>
      <c r="I20" s="26"/>
      <c r="L20" s="29" t="s">
        <v>99</v>
      </c>
    </row>
    <row r="21" spans="2:35" ht="15" thickBot="1">
      <c r="B21" s="24" t="s">
        <v>100</v>
      </c>
      <c r="C21" s="24" t="s">
        <v>101</v>
      </c>
      <c r="D21" s="24" t="s">
        <v>102</v>
      </c>
      <c r="E21" s="24" t="s">
        <v>22</v>
      </c>
      <c r="F21" s="24" t="s">
        <v>92</v>
      </c>
      <c r="G21" s="18" t="s">
        <v>39</v>
      </c>
      <c r="H21" s="24"/>
      <c r="I21" s="24"/>
      <c r="L21" s="30" t="s">
        <v>103</v>
      </c>
    </row>
    <row r="24" spans="2:35" ht="18.75" customHeight="1">
      <c r="B24" s="9"/>
      <c r="C24" s="9"/>
      <c r="D24" s="9"/>
      <c r="E24" s="27" t="s">
        <v>104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35" ht="23.25">
      <c r="B25" s="10" t="s">
        <v>69</v>
      </c>
      <c r="C25" s="10" t="s">
        <v>105</v>
      </c>
      <c r="D25" s="10" t="s">
        <v>106</v>
      </c>
      <c r="E25" s="10" t="s">
        <v>107</v>
      </c>
      <c r="F25" s="10" t="s">
        <v>108</v>
      </c>
      <c r="G25" s="11" t="s">
        <v>109</v>
      </c>
      <c r="H25" s="10" t="s">
        <v>18</v>
      </c>
      <c r="I25" s="11" t="s">
        <v>110</v>
      </c>
      <c r="J25" s="11" t="s">
        <v>111</v>
      </c>
      <c r="K25" s="11" t="s">
        <v>112</v>
      </c>
      <c r="L25" s="11" t="s">
        <v>113</v>
      </c>
      <c r="M25" s="11" t="s">
        <v>114</v>
      </c>
      <c r="N25" s="11" t="s">
        <v>115</v>
      </c>
      <c r="O25" s="11" t="s">
        <v>116</v>
      </c>
      <c r="P25" s="11" t="s">
        <v>117</v>
      </c>
      <c r="Q25" s="11" t="s">
        <v>118</v>
      </c>
      <c r="R25" s="10" t="s">
        <v>119</v>
      </c>
    </row>
    <row r="26" spans="2:35" ht="27" customHeight="1">
      <c r="B26" s="15" t="s">
        <v>120</v>
      </c>
      <c r="C26" s="15"/>
      <c r="D26" s="15"/>
      <c r="E26" s="15" t="s">
        <v>120</v>
      </c>
      <c r="F26" s="15"/>
      <c r="G26" s="15" t="s">
        <v>121</v>
      </c>
      <c r="H26" s="15"/>
      <c r="I26" s="38" t="s">
        <v>122</v>
      </c>
      <c r="J26" s="38" t="s">
        <v>122</v>
      </c>
      <c r="K26" s="38" t="s">
        <v>122</v>
      </c>
      <c r="L26" s="38" t="s">
        <v>122</v>
      </c>
      <c r="M26" s="38" t="s">
        <v>122</v>
      </c>
      <c r="N26" s="38" t="s">
        <v>123</v>
      </c>
      <c r="O26" s="38"/>
      <c r="P26" s="38" t="s">
        <v>124</v>
      </c>
      <c r="Q26" s="38" t="s">
        <v>121</v>
      </c>
      <c r="R26" s="38"/>
      <c r="AC26" t="s">
        <v>125</v>
      </c>
      <c r="AD26" s="34" t="s">
        <v>126</v>
      </c>
    </row>
    <row r="27" spans="2:35" ht="18.75" customHeight="1">
      <c r="B27" s="14" t="str">
        <f>C18</f>
        <v>NEW_PP_PV</v>
      </c>
      <c r="C27" s="14" t="str">
        <f>D18</f>
        <v>New PV PP</v>
      </c>
      <c r="D27" s="14" t="str">
        <f>C7</f>
        <v>SUN</v>
      </c>
      <c r="E27" s="14"/>
      <c r="F27" s="14">
        <v>2025</v>
      </c>
      <c r="G27" s="14">
        <v>1</v>
      </c>
      <c r="H27" s="14"/>
      <c r="I27" s="26"/>
      <c r="J27" s="26"/>
      <c r="K27" s="26"/>
      <c r="L27" s="26"/>
      <c r="M27" s="26"/>
      <c r="N27" s="26"/>
      <c r="O27" s="26">
        <v>0.02</v>
      </c>
      <c r="P27" s="26">
        <v>8.76</v>
      </c>
      <c r="Q27" s="26">
        <v>1</v>
      </c>
      <c r="R27" s="26">
        <v>25</v>
      </c>
      <c r="AC27" s="34" t="s">
        <v>127</v>
      </c>
      <c r="AI27" s="33"/>
    </row>
    <row r="28" spans="2:35" ht="18.75" customHeight="1">
      <c r="B28" s="25"/>
      <c r="C28" s="25"/>
      <c r="D28" s="25"/>
      <c r="E28" s="39" t="s">
        <v>128</v>
      </c>
      <c r="F28" s="25"/>
      <c r="G28" s="25"/>
      <c r="H28" s="25" t="s">
        <v>129</v>
      </c>
      <c r="I28" s="25">
        <v>653</v>
      </c>
      <c r="J28" s="25">
        <v>587</v>
      </c>
      <c r="K28" s="25">
        <v>521</v>
      </c>
      <c r="L28" s="25">
        <v>455</v>
      </c>
      <c r="M28" s="25">
        <v>460</v>
      </c>
      <c r="N28" s="25"/>
      <c r="O28" s="25"/>
      <c r="P28" s="25"/>
      <c r="Q28" s="25"/>
      <c r="R28" s="25"/>
      <c r="X28" s="12"/>
      <c r="AI28" s="33"/>
    </row>
    <row r="29" spans="2:35" ht="18.75" customHeight="1">
      <c r="B29" s="26"/>
      <c r="C29" s="26"/>
      <c r="D29" s="26"/>
      <c r="E29" s="26" t="s">
        <v>130</v>
      </c>
      <c r="F29" s="26"/>
      <c r="G29" s="26"/>
      <c r="H29" s="26" t="s">
        <v>131</v>
      </c>
      <c r="I29" s="26">
        <v>653</v>
      </c>
      <c r="J29" s="26">
        <v>587</v>
      </c>
      <c r="K29" s="26">
        <v>521</v>
      </c>
      <c r="L29" s="26">
        <v>455</v>
      </c>
      <c r="M29" s="26">
        <v>460</v>
      </c>
      <c r="N29" s="26"/>
      <c r="O29" s="26"/>
      <c r="P29" s="26"/>
      <c r="Q29" s="26"/>
      <c r="R29" s="26"/>
      <c r="X29" s="12"/>
      <c r="AC29" s="34" t="s">
        <v>132</v>
      </c>
      <c r="AI29" s="33"/>
    </row>
    <row r="30" spans="2:35" ht="39.75" customHeight="1">
      <c r="B30" s="25"/>
      <c r="C30" s="25"/>
      <c r="D30" s="25"/>
      <c r="E30" s="39" t="s">
        <v>133</v>
      </c>
      <c r="F30" s="25"/>
      <c r="G30" s="25"/>
      <c r="H30" s="25" t="s">
        <v>134</v>
      </c>
      <c r="I30" s="25">
        <v>653</v>
      </c>
      <c r="J30" s="25">
        <v>587</v>
      </c>
      <c r="K30" s="25">
        <v>521</v>
      </c>
      <c r="L30" s="25">
        <v>455</v>
      </c>
      <c r="M30" s="25">
        <v>460</v>
      </c>
      <c r="N30" s="25"/>
      <c r="O30" s="25"/>
      <c r="P30" s="25"/>
      <c r="Q30" s="25"/>
      <c r="R30" s="25"/>
      <c r="X30" s="12"/>
      <c r="AC30" t="s">
        <v>135</v>
      </c>
      <c r="AD30" t="s">
        <v>136</v>
      </c>
      <c r="AI30" s="33"/>
    </row>
    <row r="31" spans="2:35" ht="18.75" customHeight="1">
      <c r="B31" s="26"/>
      <c r="C31" s="26"/>
      <c r="D31" s="26"/>
      <c r="E31" s="26" t="s">
        <v>137</v>
      </c>
      <c r="F31" s="26"/>
      <c r="G31" s="26"/>
      <c r="H31" s="26" t="s">
        <v>138</v>
      </c>
      <c r="I31" s="26">
        <v>653</v>
      </c>
      <c r="J31" s="26">
        <v>587</v>
      </c>
      <c r="K31" s="26">
        <v>521</v>
      </c>
      <c r="L31" s="26">
        <v>455</v>
      </c>
      <c r="M31" s="26">
        <v>460</v>
      </c>
      <c r="N31" s="26"/>
      <c r="O31" s="26"/>
      <c r="P31" s="26"/>
      <c r="Q31" s="26"/>
      <c r="R31" s="26"/>
      <c r="X31" s="12"/>
      <c r="AB31">
        <v>2025</v>
      </c>
      <c r="AC31">
        <v>2030</v>
      </c>
      <c r="AD31">
        <v>2035</v>
      </c>
      <c r="AE31">
        <v>2040</v>
      </c>
      <c r="AF31">
        <v>2045</v>
      </c>
      <c r="AG31">
        <v>2050</v>
      </c>
    </row>
    <row r="32" spans="2:35" ht="18.75" customHeight="1">
      <c r="B32" s="25"/>
      <c r="C32" s="25"/>
      <c r="D32" s="25"/>
      <c r="E32" s="25" t="s">
        <v>139</v>
      </c>
      <c r="F32" s="25"/>
      <c r="G32" s="25"/>
      <c r="H32" s="25" t="s">
        <v>140</v>
      </c>
      <c r="I32" s="25">
        <v>653</v>
      </c>
      <c r="J32" s="25">
        <v>587</v>
      </c>
      <c r="K32" s="25">
        <v>521</v>
      </c>
      <c r="L32" s="25">
        <v>455</v>
      </c>
      <c r="M32" s="25">
        <v>460</v>
      </c>
      <c r="N32" s="25"/>
      <c r="O32" s="25"/>
      <c r="P32" s="25"/>
      <c r="Q32" s="25"/>
      <c r="R32" s="25"/>
      <c r="X32" s="12"/>
      <c r="AB32">
        <v>653</v>
      </c>
      <c r="AC32">
        <v>587</v>
      </c>
      <c r="AD32">
        <v>521</v>
      </c>
      <c r="AE32">
        <v>455</v>
      </c>
      <c r="AF32">
        <v>389</v>
      </c>
      <c r="AG32">
        <v>323</v>
      </c>
    </row>
    <row r="33" spans="2:33" ht="18.75" customHeight="1">
      <c r="B33" s="26"/>
      <c r="C33" s="26"/>
      <c r="D33" s="26"/>
      <c r="E33" s="26" t="s">
        <v>141</v>
      </c>
      <c r="F33" s="26"/>
      <c r="G33" s="26"/>
      <c r="H33" s="26" t="s">
        <v>142</v>
      </c>
      <c r="I33" s="26">
        <v>653</v>
      </c>
      <c r="J33" s="26">
        <v>587</v>
      </c>
      <c r="K33" s="26">
        <v>521</v>
      </c>
      <c r="L33" s="26">
        <v>455</v>
      </c>
      <c r="M33" s="26">
        <v>460</v>
      </c>
      <c r="N33" s="26"/>
      <c r="O33" s="26"/>
      <c r="P33" s="26"/>
      <c r="Q33" s="26"/>
      <c r="R33" s="26"/>
      <c r="X33" s="12"/>
    </row>
    <row r="34" spans="2:33" ht="18.75" customHeight="1">
      <c r="B34" s="25"/>
      <c r="C34" s="25"/>
      <c r="D34" s="25"/>
      <c r="E34" s="25" t="s">
        <v>143</v>
      </c>
      <c r="F34" s="25"/>
      <c r="G34" s="25"/>
      <c r="H34" s="25" t="s">
        <v>144</v>
      </c>
      <c r="I34" s="25">
        <v>653</v>
      </c>
      <c r="J34" s="25">
        <v>587</v>
      </c>
      <c r="K34" s="25">
        <v>521</v>
      </c>
      <c r="L34" s="25">
        <v>455</v>
      </c>
      <c r="M34" s="25">
        <v>460</v>
      </c>
      <c r="N34" s="25"/>
      <c r="O34" s="25"/>
      <c r="P34" s="25"/>
      <c r="Q34" s="25"/>
      <c r="R34" s="25"/>
      <c r="X34" s="12"/>
    </row>
    <row r="35" spans="2:33" ht="18.75" customHeight="1">
      <c r="B35" s="26"/>
      <c r="C35" s="26"/>
      <c r="D35" s="26"/>
      <c r="E35" s="26" t="s">
        <v>145</v>
      </c>
      <c r="F35" s="26"/>
      <c r="G35" s="26"/>
      <c r="H35" s="26" t="s">
        <v>146</v>
      </c>
      <c r="I35" s="26">
        <v>653</v>
      </c>
      <c r="J35" s="26">
        <v>587</v>
      </c>
      <c r="K35" s="26">
        <v>521</v>
      </c>
      <c r="L35" s="26">
        <v>455</v>
      </c>
      <c r="M35" s="26">
        <v>460</v>
      </c>
      <c r="N35" s="26"/>
      <c r="O35" s="26"/>
      <c r="P35" s="26"/>
      <c r="Q35" s="26"/>
      <c r="R35" s="26"/>
      <c r="X35" s="12"/>
    </row>
    <row r="36" spans="2:33" ht="18.75" customHeight="1">
      <c r="B36" s="25"/>
      <c r="C36" s="25"/>
      <c r="D36" s="25"/>
      <c r="E36" s="25" t="s">
        <v>147</v>
      </c>
      <c r="F36" s="25"/>
      <c r="G36" s="25"/>
      <c r="H36" s="25" t="s">
        <v>148</v>
      </c>
      <c r="I36" s="25">
        <v>653</v>
      </c>
      <c r="J36" s="25">
        <v>587</v>
      </c>
      <c r="K36" s="25">
        <v>521</v>
      </c>
      <c r="L36" s="25">
        <v>455</v>
      </c>
      <c r="M36" s="25">
        <v>460</v>
      </c>
      <c r="N36" s="25"/>
      <c r="O36" s="25"/>
      <c r="P36" s="25"/>
      <c r="Q36" s="25"/>
      <c r="R36" s="25"/>
      <c r="X36" s="12"/>
      <c r="AA36" s="34" t="s">
        <v>149</v>
      </c>
    </row>
    <row r="37" spans="2:33" ht="18.75" customHeight="1">
      <c r="B37" s="26"/>
      <c r="C37" s="26"/>
      <c r="D37" s="26"/>
      <c r="E37" s="26" t="s">
        <v>150</v>
      </c>
      <c r="F37" s="26"/>
      <c r="G37" s="26"/>
      <c r="H37" s="26" t="s">
        <v>151</v>
      </c>
      <c r="I37" s="26">
        <v>653</v>
      </c>
      <c r="J37" s="26">
        <v>587</v>
      </c>
      <c r="K37" s="26">
        <v>521</v>
      </c>
      <c r="L37" s="26">
        <v>455</v>
      </c>
      <c r="M37" s="26">
        <v>460</v>
      </c>
      <c r="N37" s="26"/>
      <c r="O37" s="26"/>
      <c r="P37" s="26"/>
      <c r="Q37" s="26"/>
      <c r="R37" s="26"/>
      <c r="X37" s="12"/>
      <c r="AA37" s="34" t="s">
        <v>152</v>
      </c>
    </row>
    <row r="38" spans="2:33" ht="18.75" customHeight="1">
      <c r="B38" s="32" t="s">
        <v>120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AB38">
        <v>2025</v>
      </c>
      <c r="AC38">
        <v>2030</v>
      </c>
      <c r="AD38">
        <v>2035</v>
      </c>
      <c r="AE38">
        <v>2040</v>
      </c>
      <c r="AF38">
        <v>2045</v>
      </c>
      <c r="AG38">
        <v>2050</v>
      </c>
    </row>
    <row r="39" spans="2:33" ht="18.75" customHeight="1">
      <c r="B39" s="26" t="str">
        <f>C19</f>
        <v>NEW_PP_WIND</v>
      </c>
      <c r="C39" s="26" t="str">
        <f>D19</f>
        <v>New Onshore Wind PP</v>
      </c>
      <c r="D39" s="26" t="str">
        <f>C8</f>
        <v>WND</v>
      </c>
      <c r="E39" s="26"/>
      <c r="F39" s="26">
        <v>2025</v>
      </c>
      <c r="G39" s="26">
        <v>1</v>
      </c>
      <c r="H39" s="26"/>
      <c r="I39" s="13"/>
      <c r="J39" s="13"/>
      <c r="K39" s="13"/>
      <c r="L39" s="13"/>
      <c r="M39" s="13"/>
      <c r="N39" s="13"/>
      <c r="O39" s="13">
        <v>0.3</v>
      </c>
      <c r="P39" s="13">
        <v>8.76</v>
      </c>
      <c r="Q39" s="13">
        <v>1</v>
      </c>
      <c r="R39" s="13">
        <v>25</v>
      </c>
      <c r="X39" s="12"/>
      <c r="AA39" t="s">
        <v>153</v>
      </c>
      <c r="AB39">
        <f>$AC$42*(AB38-AC38)+AC39</f>
        <v>1137.5</v>
      </c>
      <c r="AC39">
        <f>(1350+800)/2</f>
        <v>1075</v>
      </c>
      <c r="AD39">
        <f>$AC$42*(AD38-AE38)+AE39</f>
        <v>1012.5</v>
      </c>
      <c r="AE39">
        <f>$AC$42*(AE38-AF38)+AF39</f>
        <v>950</v>
      </c>
      <c r="AF39">
        <f>$AC$42*(AF38-AG38)+AG39</f>
        <v>887.5</v>
      </c>
      <c r="AG39">
        <f>(1000+650)/2</f>
        <v>825</v>
      </c>
    </row>
    <row r="40" spans="2:33" ht="18.75" customHeight="1">
      <c r="B40" s="25"/>
      <c r="C40" s="25"/>
      <c r="D40" s="25"/>
      <c r="E40" s="39" t="s">
        <v>128</v>
      </c>
      <c r="F40" s="25"/>
      <c r="G40" s="25"/>
      <c r="H40" s="25" t="s">
        <v>129</v>
      </c>
      <c r="I40" s="25">
        <v>1046.5</v>
      </c>
      <c r="J40" s="25">
        <v>989</v>
      </c>
      <c r="K40" s="25">
        <v>931.5</v>
      </c>
      <c r="L40" s="25">
        <v>874</v>
      </c>
      <c r="M40" s="25">
        <v>1541</v>
      </c>
      <c r="N40" s="25"/>
      <c r="O40" s="25"/>
      <c r="P40" s="25"/>
      <c r="Q40" s="25"/>
      <c r="R40" s="25"/>
      <c r="X40" s="12"/>
      <c r="AA40" t="s">
        <v>154</v>
      </c>
      <c r="AB40">
        <f>AB39*0.92</f>
        <v>1046.5</v>
      </c>
      <c r="AC40">
        <f>AC39*0.92</f>
        <v>989</v>
      </c>
      <c r="AD40">
        <f t="shared" ref="AD40:AE40" si="0">AD39*0.92</f>
        <v>931.5</v>
      </c>
      <c r="AE40">
        <f t="shared" si="0"/>
        <v>874</v>
      </c>
      <c r="AF40">
        <f>AF39*0.92</f>
        <v>816.5</v>
      </c>
      <c r="AG40">
        <f>AG39*0.92</f>
        <v>759</v>
      </c>
    </row>
    <row r="41" spans="2:33" ht="18.75" customHeight="1">
      <c r="B41" s="26"/>
      <c r="C41" s="26"/>
      <c r="D41" s="26"/>
      <c r="E41" s="26" t="s">
        <v>130</v>
      </c>
      <c r="F41" s="26"/>
      <c r="G41" s="26"/>
      <c r="H41" s="26" t="s">
        <v>131</v>
      </c>
      <c r="I41" s="26">
        <v>1046.5</v>
      </c>
      <c r="J41" s="26">
        <v>989</v>
      </c>
      <c r="K41" s="26">
        <v>931.5</v>
      </c>
      <c r="L41" s="26">
        <v>874</v>
      </c>
      <c r="M41" s="26">
        <v>1541</v>
      </c>
      <c r="N41" s="26"/>
      <c r="O41" s="26"/>
      <c r="P41" s="26"/>
      <c r="Q41" s="26"/>
      <c r="R41" s="26"/>
      <c r="X41" s="12"/>
      <c r="Z41" t="s">
        <v>155</v>
      </c>
      <c r="AA41" t="s">
        <v>156</v>
      </c>
      <c r="AB41">
        <f>(1250+2100)/2*0.92</f>
        <v>1541</v>
      </c>
      <c r="AC41" t="s">
        <v>157</v>
      </c>
    </row>
    <row r="42" spans="2:33" ht="37.5" customHeight="1">
      <c r="B42" s="25"/>
      <c r="C42" s="25"/>
      <c r="D42" s="25"/>
      <c r="E42" s="39" t="s">
        <v>133</v>
      </c>
      <c r="F42" s="25"/>
      <c r="G42" s="25"/>
      <c r="H42" s="25" t="s">
        <v>134</v>
      </c>
      <c r="I42" s="25">
        <v>1046.5</v>
      </c>
      <c r="J42" s="25">
        <v>989</v>
      </c>
      <c r="K42" s="25">
        <v>931.5</v>
      </c>
      <c r="L42" s="25">
        <v>874</v>
      </c>
      <c r="M42" s="25">
        <v>1541</v>
      </c>
      <c r="N42" s="25"/>
      <c r="O42" s="25"/>
      <c r="P42" s="25"/>
      <c r="Q42" s="25"/>
      <c r="R42" s="25"/>
      <c r="X42" s="12"/>
      <c r="Z42" t="s">
        <v>158</v>
      </c>
      <c r="AA42" t="s">
        <v>156</v>
      </c>
      <c r="AB42">
        <f>(3000+7000)/2*0.92</f>
        <v>4600</v>
      </c>
      <c r="AC42">
        <f>(AC39-AG39)/(AC38-AG38)</f>
        <v>-12.5</v>
      </c>
    </row>
    <row r="43" spans="2:33" ht="18.75" customHeight="1">
      <c r="B43" s="26"/>
      <c r="C43" s="26"/>
      <c r="D43" s="26"/>
      <c r="E43" s="26" t="s">
        <v>137</v>
      </c>
      <c r="F43" s="26"/>
      <c r="G43" s="26"/>
      <c r="H43" s="26" t="s">
        <v>138</v>
      </c>
      <c r="I43" s="26">
        <v>1046.5</v>
      </c>
      <c r="J43" s="26">
        <v>989</v>
      </c>
      <c r="K43" s="26">
        <v>931.5</v>
      </c>
      <c r="L43" s="26">
        <v>874</v>
      </c>
      <c r="M43" s="26">
        <v>1541</v>
      </c>
      <c r="N43" s="26"/>
      <c r="O43" s="26"/>
      <c r="P43" s="26"/>
      <c r="Q43" s="26"/>
      <c r="R43" s="26"/>
      <c r="X43" s="12"/>
    </row>
    <row r="44" spans="2:33" ht="18.75" customHeight="1">
      <c r="B44" s="25"/>
      <c r="C44" s="25"/>
      <c r="D44" s="25"/>
      <c r="E44" s="25" t="s">
        <v>139</v>
      </c>
      <c r="F44" s="25"/>
      <c r="G44" s="25"/>
      <c r="H44" s="25" t="s">
        <v>140</v>
      </c>
      <c r="I44" s="25">
        <v>1046.5</v>
      </c>
      <c r="J44" s="25">
        <v>989</v>
      </c>
      <c r="K44" s="25">
        <v>931.5</v>
      </c>
      <c r="L44" s="25">
        <v>874</v>
      </c>
      <c r="M44" s="25">
        <v>1541</v>
      </c>
      <c r="N44" s="25"/>
      <c r="O44" s="25"/>
      <c r="P44" s="25"/>
      <c r="Q44" s="25"/>
      <c r="R44" s="25"/>
      <c r="X44" s="12"/>
      <c r="AB44" t="s">
        <v>153</v>
      </c>
      <c r="AC44" t="s">
        <v>154</v>
      </c>
    </row>
    <row r="45" spans="2:33" ht="18.75" customHeight="1">
      <c r="B45" s="26"/>
      <c r="C45" s="26"/>
      <c r="D45" s="26"/>
      <c r="E45" s="26" t="s">
        <v>141</v>
      </c>
      <c r="F45" s="26"/>
      <c r="G45" s="26"/>
      <c r="H45" s="26" t="s">
        <v>142</v>
      </c>
      <c r="I45" s="26">
        <v>1046.5</v>
      </c>
      <c r="J45" s="26">
        <v>989</v>
      </c>
      <c r="K45" s="26">
        <v>931.5</v>
      </c>
      <c r="L45" s="26">
        <v>874</v>
      </c>
      <c r="M45" s="26">
        <v>1541</v>
      </c>
      <c r="N45" s="26"/>
      <c r="O45" s="26"/>
      <c r="P45" s="26"/>
      <c r="Q45" s="26"/>
      <c r="R45" s="26"/>
      <c r="X45" s="12"/>
      <c r="AB45">
        <v>1</v>
      </c>
      <c r="AC45">
        <v>0.92</v>
      </c>
    </row>
    <row r="46" spans="2:33" ht="18.75" customHeight="1">
      <c r="B46" s="25"/>
      <c r="C46" s="25"/>
      <c r="D46" s="25"/>
      <c r="E46" s="25" t="s">
        <v>143</v>
      </c>
      <c r="F46" s="25"/>
      <c r="G46" s="25"/>
      <c r="H46" s="25" t="s">
        <v>144</v>
      </c>
      <c r="I46" s="25">
        <v>1046.5</v>
      </c>
      <c r="J46" s="25">
        <v>989</v>
      </c>
      <c r="K46" s="25">
        <v>931.5</v>
      </c>
      <c r="L46" s="25">
        <v>874</v>
      </c>
      <c r="M46" s="25">
        <v>1541</v>
      </c>
      <c r="N46" s="25"/>
      <c r="O46" s="25"/>
      <c r="P46" s="25"/>
      <c r="Q46" s="25"/>
      <c r="R46" s="25"/>
      <c r="X46" s="12"/>
    </row>
    <row r="47" spans="2:33" ht="18.75" customHeight="1">
      <c r="B47" s="26"/>
      <c r="C47" s="26"/>
      <c r="D47" s="26"/>
      <c r="E47" s="26" t="s">
        <v>145</v>
      </c>
      <c r="F47" s="26"/>
      <c r="G47" s="26"/>
      <c r="H47" s="26" t="s">
        <v>146</v>
      </c>
      <c r="I47" s="26">
        <v>1046.5</v>
      </c>
      <c r="J47" s="26">
        <v>989</v>
      </c>
      <c r="K47" s="26">
        <v>931.5</v>
      </c>
      <c r="L47" s="26">
        <v>874</v>
      </c>
      <c r="M47" s="26">
        <v>1541</v>
      </c>
      <c r="N47" s="26"/>
      <c r="O47" s="26"/>
      <c r="P47" s="26"/>
      <c r="Q47" s="26"/>
      <c r="R47" s="26"/>
      <c r="X47" s="12"/>
    </row>
    <row r="48" spans="2:33" ht="18.75" customHeight="1">
      <c r="B48" s="25"/>
      <c r="C48" s="25"/>
      <c r="D48" s="25"/>
      <c r="E48" s="25" t="s">
        <v>147</v>
      </c>
      <c r="F48" s="25"/>
      <c r="G48" s="25"/>
      <c r="H48" s="25" t="s">
        <v>148</v>
      </c>
      <c r="I48" s="25">
        <v>1046.5</v>
      </c>
      <c r="J48" s="25">
        <v>989</v>
      </c>
      <c r="K48" s="25">
        <v>931.5</v>
      </c>
      <c r="L48" s="25">
        <v>874</v>
      </c>
      <c r="M48" s="25">
        <v>1541</v>
      </c>
      <c r="N48" s="25"/>
      <c r="O48" s="25"/>
      <c r="P48" s="25"/>
      <c r="Q48" s="25"/>
      <c r="R48" s="25"/>
      <c r="X48" s="12"/>
    </row>
    <row r="49" spans="2:29" ht="18.75" customHeight="1">
      <c r="B49" s="26"/>
      <c r="C49" s="26"/>
      <c r="D49" s="26"/>
      <c r="E49" s="26" t="s">
        <v>150</v>
      </c>
      <c r="F49" s="26"/>
      <c r="G49" s="26"/>
      <c r="H49" s="26" t="s">
        <v>151</v>
      </c>
      <c r="I49" s="26">
        <v>1046.5</v>
      </c>
      <c r="J49" s="26">
        <v>989</v>
      </c>
      <c r="K49" s="26">
        <v>931.5</v>
      </c>
      <c r="L49" s="26">
        <v>874</v>
      </c>
      <c r="M49" s="26">
        <v>1541</v>
      </c>
      <c r="N49" s="26"/>
      <c r="O49" s="26"/>
      <c r="P49" s="26"/>
      <c r="Q49" s="26"/>
      <c r="R49" s="26"/>
      <c r="X49" s="12"/>
    </row>
    <row r="50" spans="2:29" ht="18.75" customHeight="1">
      <c r="B50" s="32" t="s">
        <v>120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X50" s="12"/>
    </row>
    <row r="51" spans="2:29" ht="18.75" customHeight="1"/>
    <row r="52" spans="2:29" ht="18.75" customHeight="1">
      <c r="X52" s="12"/>
    </row>
    <row r="53" spans="2:29" ht="18.75" customHeight="1">
      <c r="B53" s="9"/>
      <c r="C53" s="9"/>
      <c r="D53" s="9"/>
      <c r="E53" s="27" t="s">
        <v>104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X53" s="12"/>
    </row>
    <row r="54" spans="2:29" ht="25.5" customHeight="1">
      <c r="B54" s="10" t="s">
        <v>69</v>
      </c>
      <c r="C54" s="10" t="s">
        <v>105</v>
      </c>
      <c r="D54" s="10" t="s">
        <v>106</v>
      </c>
      <c r="E54" s="10" t="s">
        <v>107</v>
      </c>
      <c r="F54" s="10" t="s">
        <v>108</v>
      </c>
      <c r="G54" s="11" t="s">
        <v>159</v>
      </c>
      <c r="H54" s="10" t="s">
        <v>18</v>
      </c>
      <c r="I54" s="11" t="s">
        <v>110</v>
      </c>
      <c r="J54" s="11" t="s">
        <v>111</v>
      </c>
      <c r="K54" s="11" t="s">
        <v>112</v>
      </c>
      <c r="L54" s="11" t="s">
        <v>113</v>
      </c>
      <c r="M54" s="11" t="s">
        <v>114</v>
      </c>
      <c r="N54" s="11" t="s">
        <v>115</v>
      </c>
      <c r="O54" s="11" t="s">
        <v>116</v>
      </c>
      <c r="P54" s="11" t="s">
        <v>117</v>
      </c>
      <c r="Q54" s="10" t="s">
        <v>119</v>
      </c>
      <c r="R54" s="19" t="s">
        <v>160</v>
      </c>
      <c r="S54" s="19" t="s">
        <v>161</v>
      </c>
      <c r="T54" s="19" t="s">
        <v>162</v>
      </c>
      <c r="U54" s="19" t="s">
        <v>163</v>
      </c>
      <c r="X54" s="12"/>
    </row>
    <row r="55" spans="2:29" ht="18.75" customHeight="1">
      <c r="B55" s="15" t="s">
        <v>120</v>
      </c>
      <c r="C55" s="15"/>
      <c r="D55" s="15"/>
      <c r="E55" s="15" t="s">
        <v>120</v>
      </c>
      <c r="F55" s="15"/>
      <c r="G55" s="15" t="s">
        <v>121</v>
      </c>
      <c r="H55" s="15"/>
      <c r="I55" s="15" t="s">
        <v>164</v>
      </c>
      <c r="J55" s="15" t="s">
        <v>164</v>
      </c>
      <c r="K55" s="15" t="s">
        <v>164</v>
      </c>
      <c r="L55" s="15" t="s">
        <v>164</v>
      </c>
      <c r="M55" s="15" t="s">
        <v>164</v>
      </c>
      <c r="N55" s="15" t="s">
        <v>165</v>
      </c>
      <c r="O55" s="15"/>
      <c r="P55" s="15" t="s">
        <v>166</v>
      </c>
      <c r="Q55" s="15"/>
      <c r="R55" s="15"/>
      <c r="S55" s="15"/>
      <c r="T55" s="15"/>
      <c r="U55" s="15"/>
      <c r="X55" s="12"/>
    </row>
    <row r="56" spans="2:29" ht="18.75" customHeight="1">
      <c r="B56" s="21" t="s">
        <v>167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 t="s">
        <v>168</v>
      </c>
      <c r="U56" s="37" t="s">
        <v>169</v>
      </c>
      <c r="X56" s="12"/>
      <c r="Y56" s="34" t="s">
        <v>170</v>
      </c>
    </row>
    <row r="57" spans="2:29" ht="18.75" customHeight="1">
      <c r="B57" s="13" t="str">
        <f>C21</f>
        <v>NEW_STG_LiON</v>
      </c>
      <c r="C57" s="13" t="str">
        <f>D21</f>
        <v>New LiON Storage</v>
      </c>
      <c r="D57" s="13" t="str">
        <f>$C$10</f>
        <v>ELC_HV</v>
      </c>
      <c r="E57" s="13"/>
      <c r="F57" s="13">
        <v>2025</v>
      </c>
      <c r="G57" s="13">
        <v>0.75</v>
      </c>
      <c r="H57" s="13"/>
      <c r="I57" s="13"/>
      <c r="J57" s="13"/>
      <c r="K57" s="13"/>
      <c r="L57" s="13"/>
      <c r="M57" s="13"/>
      <c r="N57" s="13"/>
      <c r="O57" s="13">
        <v>0.5</v>
      </c>
      <c r="P57" s="13">
        <v>8.76</v>
      </c>
      <c r="Q57" s="13">
        <v>25</v>
      </c>
      <c r="R57" s="13" t="s">
        <v>19</v>
      </c>
      <c r="S57" s="13">
        <v>1</v>
      </c>
      <c r="T57" s="13"/>
      <c r="U57" s="36"/>
      <c r="Z57">
        <v>2025</v>
      </c>
      <c r="AA57">
        <v>2030</v>
      </c>
      <c r="AB57">
        <v>2035</v>
      </c>
      <c r="AC57">
        <v>2040</v>
      </c>
    </row>
    <row r="58" spans="2:29" ht="18.75" customHeight="1">
      <c r="B58" s="25"/>
      <c r="C58" s="25"/>
      <c r="D58" s="25"/>
      <c r="E58" s="39" t="s">
        <v>128</v>
      </c>
      <c r="F58" s="25"/>
      <c r="G58" s="25"/>
      <c r="H58" s="35" t="s">
        <v>129</v>
      </c>
      <c r="I58" s="35">
        <v>800</v>
      </c>
      <c r="J58" s="35">
        <v>747</v>
      </c>
      <c r="K58" s="35">
        <v>693</v>
      </c>
      <c r="L58" s="35">
        <v>640</v>
      </c>
      <c r="M58" s="35">
        <v>11.4</v>
      </c>
      <c r="N58" s="35"/>
      <c r="O58" s="25"/>
      <c r="P58" s="25"/>
      <c r="Q58" s="25"/>
      <c r="R58" s="25" t="s">
        <v>171</v>
      </c>
      <c r="S58" s="25">
        <f>ROUND(U58/T58,6)</f>
        <v>8.3333000000000004E-2</v>
      </c>
      <c r="T58" s="25">
        <v>96</v>
      </c>
      <c r="U58" s="25">
        <v>8</v>
      </c>
      <c r="Y58" t="s">
        <v>154</v>
      </c>
      <c r="Z58">
        <v>800</v>
      </c>
      <c r="AA58">
        <v>747</v>
      </c>
      <c r="AB58">
        <v>693</v>
      </c>
      <c r="AC58">
        <v>640</v>
      </c>
    </row>
    <row r="59" spans="2:29" ht="18.75" customHeight="1">
      <c r="B59" s="26"/>
      <c r="C59" s="26"/>
      <c r="D59" s="26"/>
      <c r="E59" s="26" t="s">
        <v>130</v>
      </c>
      <c r="F59" s="26"/>
      <c r="G59" s="26"/>
      <c r="H59" s="26" t="s">
        <v>131</v>
      </c>
      <c r="I59" s="26">
        <v>800</v>
      </c>
      <c r="J59" s="26">
        <v>747</v>
      </c>
      <c r="K59" s="26">
        <v>693</v>
      </c>
      <c r="L59" s="26">
        <v>640</v>
      </c>
      <c r="M59" s="26">
        <v>11.4</v>
      </c>
      <c r="N59" s="26"/>
      <c r="O59" s="26"/>
      <c r="P59" s="26"/>
      <c r="Q59" s="26"/>
      <c r="R59" s="26" t="s">
        <v>171</v>
      </c>
      <c r="S59" s="26">
        <f t="shared" ref="S59:S67" si="1">ROUND(U59/T59,6)</f>
        <v>8.3333000000000004E-2</v>
      </c>
      <c r="T59" s="26">
        <v>96</v>
      </c>
      <c r="U59" s="26">
        <v>8</v>
      </c>
    </row>
    <row r="60" spans="2:29" ht="39.75" customHeight="1">
      <c r="B60" s="25"/>
      <c r="C60" s="25"/>
      <c r="D60" s="25"/>
      <c r="E60" s="39" t="s">
        <v>133</v>
      </c>
      <c r="F60" s="25"/>
      <c r="G60" s="25"/>
      <c r="H60" s="25" t="s">
        <v>134</v>
      </c>
      <c r="I60" s="25">
        <v>800</v>
      </c>
      <c r="J60" s="25">
        <v>747</v>
      </c>
      <c r="K60" s="25">
        <v>693</v>
      </c>
      <c r="L60" s="25">
        <v>640</v>
      </c>
      <c r="M60" s="25">
        <v>11.4</v>
      </c>
      <c r="N60" s="25"/>
      <c r="O60" s="25"/>
      <c r="P60" s="25"/>
      <c r="Q60" s="25"/>
      <c r="R60" s="25" t="s">
        <v>171</v>
      </c>
      <c r="S60" s="25">
        <f t="shared" si="1"/>
        <v>8.3333000000000004E-2</v>
      </c>
      <c r="T60" s="25">
        <v>96</v>
      </c>
      <c r="U60" s="25">
        <v>8</v>
      </c>
    </row>
    <row r="61" spans="2:29" ht="18.75" customHeight="1">
      <c r="B61" s="26"/>
      <c r="C61" s="26"/>
      <c r="D61" s="26"/>
      <c r="E61" s="26" t="s">
        <v>137</v>
      </c>
      <c r="F61" s="26"/>
      <c r="G61" s="26"/>
      <c r="H61" s="26" t="s">
        <v>138</v>
      </c>
      <c r="I61" s="26">
        <v>800</v>
      </c>
      <c r="J61" s="26">
        <v>747</v>
      </c>
      <c r="K61" s="26">
        <v>693</v>
      </c>
      <c r="L61" s="26">
        <v>640</v>
      </c>
      <c r="M61" s="26">
        <v>11.4</v>
      </c>
      <c r="N61" s="26"/>
      <c r="O61" s="26"/>
      <c r="P61" s="26"/>
      <c r="Q61" s="26"/>
      <c r="R61" s="26" t="s">
        <v>171</v>
      </c>
      <c r="S61" s="26">
        <f t="shared" si="1"/>
        <v>8.3333000000000004E-2</v>
      </c>
      <c r="T61" s="26">
        <v>96</v>
      </c>
      <c r="U61" s="26">
        <v>8</v>
      </c>
      <c r="Y61" t="s">
        <v>156</v>
      </c>
      <c r="Z61">
        <v>11400</v>
      </c>
      <c r="AA61">
        <f>(AA58-AE58)/(AA57-AE57)</f>
        <v>0.36798029556650247</v>
      </c>
    </row>
    <row r="62" spans="2:29" ht="18.75" customHeight="1">
      <c r="B62" s="25"/>
      <c r="C62" s="25"/>
      <c r="D62" s="25"/>
      <c r="E62" s="25" t="s">
        <v>139</v>
      </c>
      <c r="F62" s="25"/>
      <c r="G62" s="25"/>
      <c r="H62" s="25" t="s">
        <v>140</v>
      </c>
      <c r="I62" s="25">
        <v>800</v>
      </c>
      <c r="J62" s="25">
        <v>747</v>
      </c>
      <c r="K62" s="25">
        <v>693</v>
      </c>
      <c r="L62" s="25">
        <v>640</v>
      </c>
      <c r="M62" s="25">
        <v>11.4</v>
      </c>
      <c r="N62" s="25"/>
      <c r="O62" s="25"/>
      <c r="P62" s="25"/>
      <c r="Q62" s="25"/>
      <c r="R62" s="25" t="s">
        <v>171</v>
      </c>
      <c r="S62" s="25">
        <f t="shared" si="1"/>
        <v>8.3333000000000004E-2</v>
      </c>
      <c r="T62" s="25">
        <v>96</v>
      </c>
      <c r="U62" s="25">
        <v>8</v>
      </c>
      <c r="X62" s="12"/>
    </row>
    <row r="63" spans="2:29" ht="18.75" customHeight="1">
      <c r="B63" s="26"/>
      <c r="C63" s="26"/>
      <c r="D63" s="26"/>
      <c r="E63" s="26" t="s">
        <v>141</v>
      </c>
      <c r="F63" s="26"/>
      <c r="G63" s="26"/>
      <c r="H63" s="26" t="s">
        <v>142</v>
      </c>
      <c r="I63" s="26">
        <v>800</v>
      </c>
      <c r="J63" s="26">
        <v>747</v>
      </c>
      <c r="K63" s="26">
        <v>693</v>
      </c>
      <c r="L63" s="26">
        <v>640</v>
      </c>
      <c r="M63" s="26">
        <v>11.4</v>
      </c>
      <c r="N63" s="26"/>
      <c r="O63" s="26"/>
      <c r="P63" s="26"/>
      <c r="Q63" s="26"/>
      <c r="R63" s="26" t="s">
        <v>171</v>
      </c>
      <c r="S63" s="26">
        <f t="shared" si="1"/>
        <v>8.3333000000000004E-2</v>
      </c>
      <c r="T63" s="26">
        <v>96</v>
      </c>
      <c r="U63" s="26">
        <v>8</v>
      </c>
      <c r="X63" s="12"/>
    </row>
    <row r="64" spans="2:29" ht="18.75" customHeight="1">
      <c r="B64" s="25"/>
      <c r="C64" s="25"/>
      <c r="D64" s="25"/>
      <c r="E64" s="25" t="s">
        <v>143</v>
      </c>
      <c r="F64" s="25"/>
      <c r="G64" s="25"/>
      <c r="H64" s="25" t="s">
        <v>144</v>
      </c>
      <c r="I64" s="25">
        <v>800</v>
      </c>
      <c r="J64" s="25">
        <v>747</v>
      </c>
      <c r="K64" s="25">
        <v>693</v>
      </c>
      <c r="L64" s="25">
        <v>640</v>
      </c>
      <c r="M64" s="25">
        <v>11.4</v>
      </c>
      <c r="N64" s="25"/>
      <c r="O64" s="25"/>
      <c r="P64" s="25"/>
      <c r="Q64" s="25"/>
      <c r="R64" s="25" t="s">
        <v>171</v>
      </c>
      <c r="S64" s="25">
        <f t="shared" si="1"/>
        <v>8.3333000000000004E-2</v>
      </c>
      <c r="T64" s="25">
        <v>96</v>
      </c>
      <c r="U64" s="25">
        <v>8</v>
      </c>
      <c r="X64" s="12"/>
    </row>
    <row r="65" spans="2:24" ht="18.75" customHeight="1">
      <c r="B65" s="26"/>
      <c r="C65" s="26"/>
      <c r="D65" s="26"/>
      <c r="E65" s="26" t="s">
        <v>145</v>
      </c>
      <c r="F65" s="26"/>
      <c r="G65" s="26"/>
      <c r="H65" s="26" t="s">
        <v>146</v>
      </c>
      <c r="I65" s="26">
        <v>800</v>
      </c>
      <c r="J65" s="26">
        <v>747</v>
      </c>
      <c r="K65" s="26">
        <v>693</v>
      </c>
      <c r="L65" s="26">
        <v>640</v>
      </c>
      <c r="M65" s="26">
        <v>11.4</v>
      </c>
      <c r="N65" s="26"/>
      <c r="O65" s="26"/>
      <c r="P65" s="26"/>
      <c r="Q65" s="26"/>
      <c r="R65" s="26" t="s">
        <v>171</v>
      </c>
      <c r="S65" s="26">
        <f t="shared" si="1"/>
        <v>8.3333000000000004E-2</v>
      </c>
      <c r="T65" s="26">
        <v>96</v>
      </c>
      <c r="U65" s="26">
        <v>8</v>
      </c>
      <c r="X65" s="12"/>
    </row>
    <row r="66" spans="2:24" ht="18.75" customHeight="1">
      <c r="B66" s="25"/>
      <c r="C66" s="25"/>
      <c r="D66" s="25"/>
      <c r="E66" s="25" t="s">
        <v>147</v>
      </c>
      <c r="F66" s="25"/>
      <c r="G66" s="25"/>
      <c r="H66" s="25" t="s">
        <v>148</v>
      </c>
      <c r="I66" s="25">
        <v>800</v>
      </c>
      <c r="J66" s="25">
        <v>747</v>
      </c>
      <c r="K66" s="25">
        <v>693</v>
      </c>
      <c r="L66" s="25">
        <v>640</v>
      </c>
      <c r="M66" s="25">
        <v>11.4</v>
      </c>
      <c r="N66" s="25"/>
      <c r="O66" s="25"/>
      <c r="P66" s="25"/>
      <c r="Q66" s="25"/>
      <c r="R66" s="25" t="s">
        <v>171</v>
      </c>
      <c r="S66" s="25">
        <f t="shared" si="1"/>
        <v>8.3333000000000004E-2</v>
      </c>
      <c r="T66" s="25">
        <v>96</v>
      </c>
      <c r="U66" s="25">
        <v>8</v>
      </c>
      <c r="X66" s="12"/>
    </row>
    <row r="67" spans="2:24" ht="18.75" customHeight="1">
      <c r="B67" s="31"/>
      <c r="C67" s="31"/>
      <c r="D67" s="31"/>
      <c r="E67" s="40" t="s">
        <v>150</v>
      </c>
      <c r="F67" s="31"/>
      <c r="G67" s="31"/>
      <c r="H67" s="31" t="s">
        <v>151</v>
      </c>
      <c r="I67" s="31">
        <v>800</v>
      </c>
      <c r="J67" s="31">
        <v>747</v>
      </c>
      <c r="K67" s="31">
        <v>693</v>
      </c>
      <c r="L67" s="31">
        <v>640</v>
      </c>
      <c r="M67" s="31">
        <v>11.4</v>
      </c>
      <c r="N67" s="31"/>
      <c r="O67" s="31"/>
      <c r="P67" s="31"/>
      <c r="Q67" s="31"/>
      <c r="R67" s="31" t="s">
        <v>171</v>
      </c>
      <c r="S67" s="31">
        <f t="shared" si="1"/>
        <v>8.3333000000000004E-2</v>
      </c>
      <c r="T67" s="31">
        <v>96</v>
      </c>
      <c r="U67" s="31">
        <v>8</v>
      </c>
      <c r="X67" s="12"/>
    </row>
    <row r="70" spans="2:24" ht="18.75" customHeight="1">
      <c r="S70" s="9"/>
      <c r="T70" s="9"/>
      <c r="U70" s="9"/>
    </row>
    <row r="73" spans="2:24" ht="18.75" customHeight="1">
      <c r="B73" s="9" t="s">
        <v>172</v>
      </c>
      <c r="D73" s="9"/>
    </row>
    <row r="74" spans="2:24" ht="18.75" customHeight="1">
      <c r="B74" s="10" t="s">
        <v>69</v>
      </c>
      <c r="C74" s="10" t="s">
        <v>3</v>
      </c>
      <c r="D74" s="10" t="s">
        <v>173</v>
      </c>
    </row>
    <row r="75" spans="2:24" ht="18.75" customHeight="1" thickBot="1">
      <c r="B75" s="17" t="s">
        <v>120</v>
      </c>
      <c r="C75" s="17"/>
      <c r="D75" s="17" t="s">
        <v>174</v>
      </c>
    </row>
    <row r="76" spans="2:24" ht="18.75" customHeight="1">
      <c r="B76" t="s">
        <v>175</v>
      </c>
      <c r="C76" t="s">
        <v>51</v>
      </c>
      <c r="D76" t="s">
        <v>176</v>
      </c>
    </row>
    <row r="77" spans="2:24" ht="18.75" customHeight="1"/>
    <row r="78" spans="2:24" ht="18.75" customHeight="1"/>
    <row r="79" spans="2:24" ht="18.75" customHeight="1"/>
    <row r="80" spans="2:24" ht="18.75" customHeight="1"/>
    <row r="81" ht="18.75" customHeight="1"/>
    <row r="82" ht="18.75" customHeight="1"/>
    <row r="83" ht="18.75" customHeight="1"/>
    <row r="84" ht="18.75" customHeight="1"/>
    <row r="86" ht="15"/>
    <row r="89" ht="15"/>
    <row r="90" ht="15"/>
    <row r="91" ht="15"/>
  </sheetData>
  <phoneticPr fontId="11" type="noConversion"/>
  <hyperlinks>
    <hyperlink ref="AA37" r:id="rId1" xr:uid="{D12EB568-BB13-47C7-BEEA-CFC9A606429F}"/>
    <hyperlink ref="AC29" r:id="rId2" xr:uid="{65C1A8F0-5372-4908-B22A-72D1249953DD}"/>
    <hyperlink ref="AD26" r:id="rId3" xr:uid="{4ABD674F-BDBA-481F-803E-4F2ED1A46544}"/>
    <hyperlink ref="AA36" r:id="rId4" xr:uid="{F4309963-858C-460B-86B6-2EA05E3F45CF}"/>
    <hyperlink ref="AC27" r:id="rId5" xr:uid="{425C4F25-5E7C-4D43-8479-F636804C7D8B}"/>
    <hyperlink ref="Y56" r:id="rId6" xr:uid="{FACF59C2-5690-4733-8C1B-654E3FA262D8}"/>
  </hyperlinks>
  <pageMargins left="0.7" right="0.7" top="0.75" bottom="0.75" header="0.3" footer="0.3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103174-BACD-46BA-B9C7-ED3BD7C3FD26}"/>
</file>

<file path=customXml/itemProps2.xml><?xml version="1.0" encoding="utf-8"?>
<ds:datastoreItem xmlns:ds="http://schemas.openxmlformats.org/officeDocument/2006/customXml" ds:itemID="{B9888CF0-C182-4977-9FD1-38BF6AEB745F}"/>
</file>

<file path=customXml/itemProps3.xml><?xml version="1.0" encoding="utf-8"?>
<ds:datastoreItem xmlns:ds="http://schemas.openxmlformats.org/officeDocument/2006/customXml" ds:itemID="{13022A4B-F950-4733-AB2C-7C5A95F0EE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Saranya Jaya Lal</cp:lastModifiedBy>
  <cp:revision/>
  <dcterms:created xsi:type="dcterms:W3CDTF">2015-06-05T18:17:20Z</dcterms:created>
  <dcterms:modified xsi:type="dcterms:W3CDTF">2025-04-11T16:04:29Z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Order">
    <vt:r8>3000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</Properties>
</file>