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bRES_TMPL/"/>
    </mc:Choice>
  </mc:AlternateContent>
  <xr:revisionPtr revIDLastSave="1396" documentId="13_ncr:1_{A7061641-E8D3-45A2-8236-3AF7B677C3BD}" xr6:coauthVersionLast="47" xr6:coauthVersionMax="47" xr10:uidLastSave="{73E53388-D88E-4CDE-AD60-4960BA872B83}"/>
  <bookViews>
    <workbookView xWindow="-120" yWindow="-120" windowWidth="29040" windowHeight="15720" xr2:uid="{00000000-000D-0000-FFFF-FFFF00000000}"/>
  </bookViews>
  <sheets>
    <sheet name="NEW_P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7" i="1" l="1"/>
  <c r="D168" i="1"/>
  <c r="D169" i="1"/>
  <c r="D170" i="1"/>
  <c r="D171" i="1"/>
  <c r="D172" i="1"/>
  <c r="D173" i="1"/>
  <c r="D174" i="1"/>
  <c r="D175" i="1"/>
  <c r="D176" i="1"/>
  <c r="D177" i="1"/>
  <c r="D178" i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6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36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C165" i="1"/>
  <c r="B165" i="1"/>
  <c r="C136" i="1"/>
  <c r="C254" i="1"/>
  <c r="C252" i="1"/>
  <c r="C250" i="1"/>
  <c r="C248" i="1"/>
  <c r="C246" i="1"/>
  <c r="C244" i="1"/>
  <c r="C242" i="1"/>
  <c r="C240" i="1"/>
  <c r="C238" i="1"/>
  <c r="C236" i="1"/>
  <c r="C234" i="1"/>
  <c r="C232" i="1"/>
  <c r="C230" i="1"/>
  <c r="C228" i="1"/>
  <c r="C226" i="1"/>
  <c r="C224" i="1"/>
  <c r="C222" i="1"/>
  <c r="C220" i="1"/>
  <c r="C218" i="1"/>
  <c r="C216" i="1"/>
  <c r="C214" i="1"/>
  <c r="C212" i="1"/>
  <c r="C210" i="1"/>
  <c r="C208" i="1"/>
  <c r="C206" i="1"/>
  <c r="C204" i="1"/>
  <c r="C202" i="1"/>
  <c r="C200" i="1"/>
  <c r="B254" i="1"/>
  <c r="B252" i="1"/>
  <c r="B250" i="1"/>
  <c r="B248" i="1"/>
  <c r="S249" i="1"/>
  <c r="B246" i="1"/>
  <c r="S247" i="1"/>
  <c r="B244" i="1"/>
  <c r="S245" i="1"/>
  <c r="B242" i="1"/>
  <c r="S243" i="1"/>
  <c r="B240" i="1"/>
  <c r="S241" i="1"/>
  <c r="B238" i="1"/>
  <c r="S239" i="1"/>
  <c r="B236" i="1"/>
  <c r="S237" i="1"/>
  <c r="B234" i="1"/>
  <c r="B232" i="1"/>
  <c r="S233" i="1"/>
  <c r="D233" i="1"/>
  <c r="B230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36" i="1"/>
  <c r="S231" i="1"/>
  <c r="B228" i="1"/>
  <c r="S229" i="1"/>
  <c r="B22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36" i="1"/>
  <c r="S227" i="1"/>
  <c r="B224" i="1"/>
  <c r="S225" i="1"/>
  <c r="B222" i="1"/>
  <c r="S223" i="1"/>
  <c r="B220" i="1"/>
  <c r="S221" i="1"/>
  <c r="B218" i="1"/>
  <c r="S219" i="1"/>
  <c r="B216" i="1"/>
  <c r="S217" i="1"/>
  <c r="B214" i="1"/>
  <c r="S215" i="1"/>
  <c r="B212" i="1"/>
  <c r="S213" i="1"/>
  <c r="B210" i="1"/>
  <c r="B208" i="1"/>
  <c r="B206" i="1"/>
  <c r="S211" i="1"/>
  <c r="B204" i="1"/>
  <c r="B202" i="1"/>
  <c r="B200" i="1"/>
  <c r="S205" i="1"/>
  <c r="S203" i="1"/>
  <c r="S201" i="1"/>
  <c r="D235" i="1"/>
  <c r="S235" i="1"/>
  <c r="S251" i="1"/>
  <c r="S255" i="1"/>
  <c r="AB57" i="1"/>
  <c r="AA132" i="1"/>
  <c r="AC46" i="1"/>
  <c r="AC56" i="1" s="1"/>
  <c r="AG46" i="1"/>
  <c r="AG56" i="1" s="1"/>
  <c r="AB58" i="1"/>
  <c r="D165" i="1"/>
  <c r="AC58" i="1" l="1"/>
  <c r="AB46" i="1" s="1"/>
  <c r="AF46" i="1" l="1"/>
  <c r="AB56" i="1"/>
  <c r="AF56" i="1" l="1"/>
  <c r="AE46" i="1"/>
  <c r="AD46" i="1" s="1"/>
  <c r="AD56" i="1" s="1"/>
  <c r="AE5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E197" authorId="0" shapeId="0" xr:uid="{6200DAB2-8637-455E-9FA4-3C916A730095}">
      <text>
        <r>
          <rPr>
            <sz val="8"/>
            <color indexed="81"/>
            <rFont val="Tahoma"/>
            <family val="2"/>
          </rPr>
          <t>Commodities on a separate line since CEFF tied to input is used.</t>
        </r>
      </text>
    </comment>
  </commentList>
</comments>
</file>

<file path=xl/sharedStrings.xml><?xml version="1.0" encoding="utf-8"?>
<sst xmlns="http://schemas.openxmlformats.org/spreadsheetml/2006/main" count="1070" uniqueCount="386">
  <si>
    <t>commodities</t>
  </si>
  <si>
    <t>Existing commodities copied form BY file - this way you avoid double definition and keep the names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</si>
  <si>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</si>
  <si>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</si>
  <si>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</si>
  <si>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</si>
  <si>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</si>
  <si>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</si>
  <si>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</si>
  <si>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</si>
  <si>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</si>
  <si>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</si>
  <si>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</si>
  <si>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</si>
  <si>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</si>
  <si>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</si>
  <si>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</si>
  <si>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Code</t>
  </si>
  <si>
    <t>Region</t>
  </si>
  <si>
    <t>NRG</t>
  </si>
  <si>
    <t>SUN</t>
  </si>
  <si>
    <t>Sun</t>
  </si>
  <si>
    <t>GWh</t>
  </si>
  <si>
    <t>SEASON</t>
  </si>
  <si>
    <t>A</t>
  </si>
  <si>
    <t>Calheta</t>
  </si>
  <si>
    <t>N11, N12, N21</t>
  </si>
  <si>
    <t>WND</t>
  </si>
  <si>
    <t>Wind onshore</t>
  </si>
  <si>
    <t>B</t>
  </si>
  <si>
    <t>Câmara de Lobos</t>
  </si>
  <si>
    <t>N3, N4, N23</t>
  </si>
  <si>
    <t>WIND_OFF</t>
  </si>
  <si>
    <t>Wind offshore</t>
  </si>
  <si>
    <t>C</t>
  </si>
  <si>
    <t>Funchal</t>
  </si>
  <si>
    <t>N1, N2, N5, N6, N7, N8, N19, N26,</t>
  </si>
  <si>
    <t>ELC_HV</t>
  </si>
  <si>
    <t>High Voltage Electricity</t>
  </si>
  <si>
    <t>DAYNITE</t>
  </si>
  <si>
    <t>ELC</t>
  </si>
  <si>
    <t>D</t>
  </si>
  <si>
    <t>Machico</t>
  </si>
  <si>
    <t>N16, N22</t>
  </si>
  <si>
    <t>DEM</t>
  </si>
  <si>
    <t>ELC_DEM</t>
  </si>
  <si>
    <t>Electricity Demand</t>
  </si>
  <si>
    <t>E</t>
  </si>
  <si>
    <t>Ponta do Sol</t>
  </si>
  <si>
    <t>N10</t>
  </si>
  <si>
    <t>ENV</t>
  </si>
  <si>
    <t>CO2</t>
  </si>
  <si>
    <t>CO2 emissions</t>
  </si>
  <si>
    <t>kt</t>
  </si>
  <si>
    <t>ANNUAL</t>
  </si>
  <si>
    <t>F</t>
  </si>
  <si>
    <t>Porto Moniz</t>
  </si>
  <si>
    <t>N13</t>
  </si>
  <si>
    <t>G</t>
  </si>
  <si>
    <t>Ribeira Brava</t>
  </si>
  <si>
    <t>N9, N27, N28</t>
  </si>
  <si>
    <t>H</t>
  </si>
  <si>
    <t>Santa Cruz</t>
  </si>
  <si>
    <t>N17, N18, N24</t>
  </si>
  <si>
    <t>~FI_Process</t>
  </si>
  <si>
    <t>I</t>
  </si>
  <si>
    <t>Santana</t>
  </si>
  <si>
    <t>N14, N15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</si>
  <si>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</si>
  <si>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</si>
  <si>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</si>
  <si>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</si>
  <si>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</si>
  <si>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</si>
  <si>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</si>
  <si>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</si>
  <si>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\I: Region</t>
  </si>
  <si>
    <t>J</t>
  </si>
  <si>
    <t>São Vicente</t>
  </si>
  <si>
    <t>N20, N25</t>
  </si>
  <si>
    <t>\I: Process Set</t>
  </si>
  <si>
    <t>Technology Name</t>
  </si>
  <si>
    <t>Technology Description</t>
  </si>
  <si>
    <t>Activity Unit</t>
  </si>
  <si>
    <t>Capacity Unit</t>
  </si>
  <si>
    <t>TimeSlice Level</t>
  </si>
  <si>
    <t>Primary Commodity Group</t>
  </si>
  <si>
    <t>Vintage Tracking</t>
  </si>
  <si>
    <t>It's forbidden to use the Region column in FI_Process table in New Process file</t>
  </si>
  <si>
    <t>ELE</t>
  </si>
  <si>
    <t>MW</t>
  </si>
  <si>
    <t>Use</t>
  </si>
  <si>
    <t>TFM_AVA</t>
  </si>
  <si>
    <t>NEW_PP_WIND_OFF</t>
  </si>
  <si>
    <t>New Offshore Wind PP</t>
  </si>
  <si>
    <t>table</t>
  </si>
  <si>
    <t>STG</t>
  </si>
  <si>
    <t>instead</t>
  </si>
  <si>
    <t>~FI_T</t>
  </si>
  <si>
    <t>*TechDesc</t>
  </si>
  <si>
    <t>Comm-IN</t>
  </si>
  <si>
    <t>Comm-OUT</t>
  </si>
  <si>
    <t>START</t>
  </si>
  <si>
    <t>EFF</t>
  </si>
  <si>
    <t>INVCOST~2025</t>
  </si>
  <si>
    <t>INVCOST~2030</t>
  </si>
  <si>
    <t>INVCOST~2035</t>
  </si>
  <si>
    <t>INVCOST~2040</t>
  </si>
  <si>
    <t>FIXOM</t>
  </si>
  <si>
    <t>VAROM</t>
  </si>
  <si>
    <t>PEAK</t>
  </si>
  <si>
    <t>CAP2ACT</t>
  </si>
  <si>
    <t>AFA</t>
  </si>
  <si>
    <t>LIFE</t>
  </si>
  <si>
    <t>\I:</t>
  </si>
  <si>
    <t>%</t>
  </si>
  <si>
    <t>kEUR/MW</t>
  </si>
  <si>
    <t>kEUR/GWh</t>
  </si>
  <si>
    <t>GWh/MW</t>
  </si>
  <si>
    <t>Solar Pv Capital cost:fixed cost?</t>
  </si>
  <si>
    <t>https://www.irena.org/-/media/Files/IRENA/Agency/Publication/2024/Sep/IRENA_Renewable_power_generation_costs_in_2023.pdf</t>
  </si>
  <si>
    <t>https://www.pv-magazine.com/2023/12/14/solar-lcoe-may-decrease-by-up-to-20-in-europe-by-2030/?utm_source=chatgpt.com</t>
  </si>
  <si>
    <t>REG_A</t>
  </si>
  <si>
    <t>REG_B</t>
  </si>
  <si>
    <t>https://www.irena.org/-/media/Files/IRENA/Agency/Publication/2019/Nov/IRENA_Future_of_Solar_PV_2019.pdf</t>
  </si>
  <si>
    <t>REG_C</t>
  </si>
  <si>
    <t>USD/KW</t>
  </si>
  <si>
    <t>EURO/MW</t>
  </si>
  <si>
    <t>REG_D</t>
  </si>
  <si>
    <t>ELC_N10</t>
  </si>
  <si>
    <t>REG_E</t>
  </si>
  <si>
    <t>ELC_N13</t>
  </si>
  <si>
    <t>REG_F</t>
  </si>
  <si>
    <t>REG_G</t>
  </si>
  <si>
    <t>REG_H</t>
  </si>
  <si>
    <t>REG_I</t>
  </si>
  <si>
    <t>https://www.nrel.gov/docs/fy25osti/91775.pdf</t>
  </si>
  <si>
    <t>REG_J</t>
  </si>
  <si>
    <t>https://www.irena.org/-/media/Files/IRENA/Agency/Publication/2019/Oct/IRENA_Future_of_wind_2019.pdf</t>
  </si>
  <si>
    <t>USD</t>
  </si>
  <si>
    <t>EUR</t>
  </si>
  <si>
    <t>onshore</t>
  </si>
  <si>
    <t>Fixed</t>
  </si>
  <si>
    <t>euro/kW</t>
  </si>
  <si>
    <t>offshore</t>
  </si>
  <si>
    <t>STG_EFF</t>
  </si>
  <si>
    <t>CommGrp</t>
  </si>
  <si>
    <t>NCAP_AFC~DAYNITE</t>
  </si>
  <si>
    <t>\I: hours on TS LVL</t>
  </si>
  <si>
    <t>\I: Energy capacity per Power capacity</t>
  </si>
  <si>
    <t>EUR/kW</t>
  </si>
  <si>
    <t>EUR/MWh</t>
  </si>
  <si>
    <t>PJ/GW</t>
  </si>
  <si>
    <t>\I: Unit</t>
  </si>
  <si>
    <t>h</t>
  </si>
  <si>
    <t>MWh/MW</t>
  </si>
  <si>
    <t>https://www.irena.org/publications/2017/Oct/Electricity-storage-and-renewables-costs-and-markets</t>
  </si>
  <si>
    <t>ACT</t>
  </si>
  <si>
    <t>INACTIVE~PRCCOMEMI</t>
  </si>
  <si>
    <t>&lt;fuel commodity here&gt;</t>
  </si>
  <si>
    <t>kt CO2/TWh</t>
  </si>
  <si>
    <t>&lt;process name&gt;</t>
  </si>
  <si>
    <t>&lt;emission value here&gt;</t>
  </si>
  <si>
    <t>ELC_N11</t>
  </si>
  <si>
    <t>ELC_N12</t>
  </si>
  <si>
    <t>ELC_N21</t>
  </si>
  <si>
    <t>ELC_N1</t>
  </si>
  <si>
    <t>ELC_N3</t>
  </si>
  <si>
    <t>ELC_N4</t>
  </si>
  <si>
    <t>ELC_N23</t>
  </si>
  <si>
    <t>NEW_STG_LiON_N11</t>
  </si>
  <si>
    <t>NEW_STG_LiON_N12</t>
  </si>
  <si>
    <t>ELC_N2</t>
  </si>
  <si>
    <t>ELC_N5</t>
  </si>
  <si>
    <t>ELC_N6</t>
  </si>
  <si>
    <t>ELC_N7</t>
  </si>
  <si>
    <t>ELC_N8</t>
  </si>
  <si>
    <t>ELC_N19</t>
  </si>
  <si>
    <t>NEW_STG_LiON_N21</t>
  </si>
  <si>
    <t>ELC_N26</t>
  </si>
  <si>
    <t>ELC_N16</t>
  </si>
  <si>
    <t>ELC_N22</t>
  </si>
  <si>
    <t>ELC_N9</t>
  </si>
  <si>
    <t>ELC_N27</t>
  </si>
  <si>
    <t>ELC_N28</t>
  </si>
  <si>
    <t>NEW_STG_LiON_N3</t>
  </si>
  <si>
    <t>ELC_N17</t>
  </si>
  <si>
    <t>NEW_STG_LiON_N4</t>
  </si>
  <si>
    <t>ELC_N18</t>
  </si>
  <si>
    <t>ELC_N24</t>
  </si>
  <si>
    <t>ELC_N25</t>
  </si>
  <si>
    <t>ELC_N15</t>
  </si>
  <si>
    <t>ELC_N14</t>
  </si>
  <si>
    <t>ELC_N20</t>
  </si>
  <si>
    <t>NEW_STG_LiON_N1</t>
  </si>
  <si>
    <t>NEW_STG_LiON_N2</t>
  </si>
  <si>
    <t>NEW_STG_LiON_N23</t>
  </si>
  <si>
    <t>NEW_STG_LiON_N5</t>
  </si>
  <si>
    <t>NEW_PP_PV_N11</t>
  </si>
  <si>
    <t>NEW_PP_PV_N12</t>
  </si>
  <si>
    <t>NEW_PP_PV_N13</t>
  </si>
  <si>
    <t>NEW_PP_PV_N14</t>
  </si>
  <si>
    <t>NEW_PP_PV_N15</t>
  </si>
  <si>
    <t>NEW_PP_PV_N16</t>
  </si>
  <si>
    <t>NEW_PP_PV_N17</t>
  </si>
  <si>
    <t>NEW_PP_PV_N18</t>
  </si>
  <si>
    <t>NEW_PP_PV_N19</t>
  </si>
  <si>
    <t>NEW_PP_PV_N20</t>
  </si>
  <si>
    <t>NEW_PP_PV_N21</t>
  </si>
  <si>
    <t>NEW_PP_PV_N22</t>
  </si>
  <si>
    <t>NEW_PP_PV_N23</t>
  </si>
  <si>
    <t>NEW_PP_PV_N24</t>
  </si>
  <si>
    <t>NEW_PP_PV_N25</t>
  </si>
  <si>
    <t>NEW_PP_PV_N26</t>
  </si>
  <si>
    <t>NEW_PP_PV_N27</t>
  </si>
  <si>
    <t>NEW_PP_PV_N28</t>
  </si>
  <si>
    <t>NEW_PP_PV_N3</t>
  </si>
  <si>
    <t>NEW_PP_PV_N4</t>
  </si>
  <si>
    <t>NEW_PP_PV_N1</t>
  </si>
  <si>
    <t>NEW_PP_PV_N2</t>
  </si>
  <si>
    <t>NEW_PP_PV_N5</t>
  </si>
  <si>
    <t>NEW_PP_PV_N6</t>
  </si>
  <si>
    <t>NEW_PP_PV_N7</t>
  </si>
  <si>
    <t>NEW_STG_LiON_N6</t>
  </si>
  <si>
    <t>NEW_PP_PV_N10</t>
  </si>
  <si>
    <t>NEW_PP_PV_N9</t>
  </si>
  <si>
    <t>NEW_STG_LiON_N7</t>
  </si>
  <si>
    <t>NEW_STG_LiON_N8</t>
  </si>
  <si>
    <t>New PV PP at N11</t>
  </si>
  <si>
    <t>NEW_STG_LiON_N19</t>
  </si>
  <si>
    <t>New PV PP at N12</t>
  </si>
  <si>
    <t>New PV PP at N13</t>
  </si>
  <si>
    <t>New PV PP at N14</t>
  </si>
  <si>
    <t>New PV PP at N15</t>
  </si>
  <si>
    <t>New PV PP at N16</t>
  </si>
  <si>
    <t>New PV PP at N17</t>
  </si>
  <si>
    <t>New PV PP at N18</t>
  </si>
  <si>
    <t>New PV PP at N19</t>
  </si>
  <si>
    <t>New PV PP at N20</t>
  </si>
  <si>
    <t>New PV PP at N21</t>
  </si>
  <si>
    <t>New PV PP at N22</t>
  </si>
  <si>
    <t>New PV PP at N23</t>
  </si>
  <si>
    <t>New PV PP at N24</t>
  </si>
  <si>
    <t>New PV PP at N25</t>
  </si>
  <si>
    <t>New PV PP at N26</t>
  </si>
  <si>
    <t>New PV PP at N27</t>
  </si>
  <si>
    <t>New PV PP at N28</t>
  </si>
  <si>
    <t>New PV PP at N3</t>
  </si>
  <si>
    <t>New PV PP at N2</t>
  </si>
  <si>
    <t>New PV PP at N6</t>
  </si>
  <si>
    <t>New PV PP at N8</t>
  </si>
  <si>
    <t>NEW_PP_PV_N8</t>
  </si>
  <si>
    <t>New PV PP at N4</t>
  </si>
  <si>
    <t>New PV PP at N1</t>
  </si>
  <si>
    <t>New PV PP at N5</t>
  </si>
  <si>
    <t>New PV PP at N7</t>
  </si>
  <si>
    <t>New PV PP at N10</t>
  </si>
  <si>
    <t>New PV PP at N9</t>
  </si>
  <si>
    <t>NEW_STG_LiON_N26</t>
  </si>
  <si>
    <t xml:space="preserve"> ELC_N22</t>
  </si>
  <si>
    <t>NEW_STG_LiON_N16</t>
  </si>
  <si>
    <t>NEW_STG_LiON_N22</t>
  </si>
  <si>
    <t>Node 11</t>
  </si>
  <si>
    <t>Node 12</t>
  </si>
  <si>
    <t>Node 21</t>
  </si>
  <si>
    <t>Node 3</t>
  </si>
  <si>
    <t>Node 4</t>
  </si>
  <si>
    <t>Node 23</t>
  </si>
  <si>
    <t>Node 1</t>
  </si>
  <si>
    <t>Node 2</t>
  </si>
  <si>
    <t>Node 5</t>
  </si>
  <si>
    <t>Node 6</t>
  </si>
  <si>
    <t>Node 7</t>
  </si>
  <si>
    <t>Node 8</t>
  </si>
  <si>
    <t>Node 19</t>
  </si>
  <si>
    <t>Node 26</t>
  </si>
  <si>
    <t>Node 16</t>
  </si>
  <si>
    <t>Node 22</t>
  </si>
  <si>
    <t>Node 10</t>
  </si>
  <si>
    <t>Node 13</t>
  </si>
  <si>
    <t>Node 9</t>
  </si>
  <si>
    <t>Node 27</t>
  </si>
  <si>
    <t>Node 28</t>
  </si>
  <si>
    <t>Node 17</t>
  </si>
  <si>
    <t>Node 18</t>
  </si>
  <si>
    <t>Node 24</t>
  </si>
  <si>
    <t>Node 14</t>
  </si>
  <si>
    <t>Node 15</t>
  </si>
  <si>
    <t>Node 20</t>
  </si>
  <si>
    <t>Node 25</t>
  </si>
  <si>
    <t>NEW_STG_LiON_N10</t>
  </si>
  <si>
    <t>NEW_STG_LiON_N13</t>
  </si>
  <si>
    <t>NEW_STG_LiON_N9</t>
  </si>
  <si>
    <t>NEW_STG_LiON_N27</t>
  </si>
  <si>
    <t>NEW_STG_LiON_N28</t>
  </si>
  <si>
    <t>NEW_STG_LiON_N17</t>
  </si>
  <si>
    <t>NEW_STG_LiON_N18</t>
  </si>
  <si>
    <t>NEW_STG_LiON_N24</t>
  </si>
  <si>
    <t>NEW_STG_LiON_N14</t>
  </si>
  <si>
    <t>NEW_STG_LiON_N15</t>
  </si>
  <si>
    <t>NEW_STG_LiON_N20</t>
  </si>
  <si>
    <t>NEW_STG_LiON_N25</t>
  </si>
  <si>
    <t>New LiON Storage at N11</t>
  </si>
  <si>
    <t>New LiON Storage at N12</t>
  </si>
  <si>
    <t>New LiON Storage at N21</t>
  </si>
  <si>
    <t>New LiON Storage at N3</t>
  </si>
  <si>
    <t>New LiON Storage at N4</t>
  </si>
  <si>
    <t>New LiON Storage at N23</t>
  </si>
  <si>
    <t>New LiON Storage at N1</t>
  </si>
  <si>
    <t>New LiON Storage at N2</t>
  </si>
  <si>
    <t>New LiON Storage at N5</t>
  </si>
  <si>
    <t>New LiON Storage at N6</t>
  </si>
  <si>
    <t>New LiON Storage at N7</t>
  </si>
  <si>
    <t>New LiON Storage at N8</t>
  </si>
  <si>
    <t>New LiON Storage at N19</t>
  </si>
  <si>
    <t>New LiON Storage at N26</t>
  </si>
  <si>
    <t>New LiON Storage at N16</t>
  </si>
  <si>
    <t>New LiON Storage at N22</t>
  </si>
  <si>
    <t>New LiON Storage at N10</t>
  </si>
  <si>
    <t>New LiON Storage at N13</t>
  </si>
  <si>
    <t>New LiON Storage at N9</t>
  </si>
  <si>
    <t>New LiON Storage at N27</t>
  </si>
  <si>
    <t>New LiON Storage at N28</t>
  </si>
  <si>
    <t>New LiON Storage at N17</t>
  </si>
  <si>
    <t>New LiON Storage at N18</t>
  </si>
  <si>
    <t>New LiON Storage at N24</t>
  </si>
  <si>
    <t>New LiON Storage at N14</t>
  </si>
  <si>
    <t>New LiON Storage at N15</t>
  </si>
  <si>
    <t>New LiON Storage at N20</t>
  </si>
  <si>
    <t>New LiON Storage at N25</t>
  </si>
  <si>
    <t>NEW_PP_WIND_N11</t>
  </si>
  <si>
    <t>NEW_PP_WIND_N12</t>
  </si>
  <si>
    <t>NEW_PP_WIND_N21</t>
  </si>
  <si>
    <t>NEW_PP_WIND_N3</t>
  </si>
  <si>
    <t>NEW_PP_WIND_N4</t>
  </si>
  <si>
    <t>NEW_PP_WIND_N23</t>
  </si>
  <si>
    <t>NEW_PP_WIND_N1</t>
  </si>
  <si>
    <t>NEW_PP_WIND_N2</t>
  </si>
  <si>
    <t>NEW_PP_WIND_N5</t>
  </si>
  <si>
    <t>NEW_PP_WIND_N6</t>
  </si>
  <si>
    <t>NEW_PP_WIND_N7</t>
  </si>
  <si>
    <t>NEW_PP_WIND_N8</t>
  </si>
  <si>
    <t>NEW_PP_WIND_N19</t>
  </si>
  <si>
    <t>NEW_PP_WIND_N26</t>
  </si>
  <si>
    <t>NEW_PP_WIND_N16</t>
  </si>
  <si>
    <t>New Onshore WIND PP at N11</t>
  </si>
  <si>
    <t>New Onshore WIND PP at N12</t>
  </si>
  <si>
    <t>New Onshore WIND PP at N21</t>
  </si>
  <si>
    <t>New Onshore WIND PP at N3</t>
  </si>
  <si>
    <t>New Onshore WIND PP at N4</t>
  </si>
  <si>
    <t>New Onshore WIND PP at N23</t>
  </si>
  <si>
    <t>New Onshore WIND PP at N1</t>
  </si>
  <si>
    <t>New Onshore WIND PP at N2</t>
  </si>
  <si>
    <t>New Onshore WIND PP at N5</t>
  </si>
  <si>
    <t>New Onshore WIND PP at N6</t>
  </si>
  <si>
    <t>New Onshore WIND PP at N7</t>
  </si>
  <si>
    <t>New Onshore WIND PP at N8</t>
  </si>
  <si>
    <t>New Onshore WIND PP at N19</t>
  </si>
  <si>
    <t>New Onshore WIND PP at N26</t>
  </si>
  <si>
    <t>New Onshore WIND PP at N16</t>
  </si>
  <si>
    <t>New Onshore WIND PP at N22</t>
  </si>
  <si>
    <t>New Onshore WIND PP at N10</t>
  </si>
  <si>
    <t>New Onshore WIND PP at N13</t>
  </si>
  <si>
    <t>New Onshore WIND PP at N9</t>
  </si>
  <si>
    <t>New Onshore WIND PP at N27</t>
  </si>
  <si>
    <t>New Onshore WIND PP at N28</t>
  </si>
  <si>
    <t>New Onshore WIND PP at N17</t>
  </si>
  <si>
    <t>New Onshore WIND PP at N18</t>
  </si>
  <si>
    <t>New Onshore WIND PP at N24</t>
  </si>
  <si>
    <t>New Onshore WIND PP at N14</t>
  </si>
  <si>
    <t>New Onshore WIND PP at N15</t>
  </si>
  <si>
    <t>New Onshore WIND PP at N20</t>
  </si>
  <si>
    <t>New Onshore WIND PP at N25</t>
  </si>
  <si>
    <t>NEW_PP_WIND_N22</t>
  </si>
  <si>
    <t>NEW_PP_WIND_N10</t>
  </si>
  <si>
    <t>NEW_PP_WIND_N13</t>
  </si>
  <si>
    <t>NEW_PP_WIND_N9</t>
  </si>
  <si>
    <t>NEW_PP_WIND_N27</t>
  </si>
  <si>
    <t>NEW_PP_WIND_N28</t>
  </si>
  <si>
    <t>NEW_PP_WIND_N17</t>
  </si>
  <si>
    <t>NEW_PP_WIND_N18</t>
  </si>
  <si>
    <t>NEW_PP_WIND_N24</t>
  </si>
  <si>
    <t>NEW_PP_WIND_N14</t>
  </si>
  <si>
    <t>NEW_PP_WIND_N15</t>
  </si>
  <si>
    <t>NEW_PP_WIND_N20</t>
  </si>
  <si>
    <t>NEW_PP_WIND_N25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</si>
</sst>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Arial"/>
      <family val="2"/>
    </font>
    <font>
      <sz val="10"/>
      <color indexed="9"/>
      <name val="Arial"/>
      <family val="2"/>
    </font>
    <font>
      <sz val="12"/>
      <color indexed="53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8"/>
      <color indexed="81"/>
      <name val="Tahoma"/>
      <family val="2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10000"/>
      <name val="Arial"/>
      <charset val="238"/>
    </font>
    <font>
      <sz val="10"/>
      <color rgb="FF01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DD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8"/>
      </top>
      <bottom style="thin">
        <color rgb="FF000000"/>
      </bottom>
      <diagonal/>
    </border>
    <border>
      <left/>
      <right/>
      <top style="thin">
        <color indexed="8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12" fillId="0" borderId="0" applyNumberFormat="0" applyFill="0" applyBorder="0" applyAlignment="0" applyProtection="0"/>
  </cellStyleXfs>
  <cellXfs count="55">
    <xf numFmtId="0" fontId="0" fillId="0" borderId="0" xfId="0"/>
    <xf numFmtId="164" fontId="2" fillId="2" borderId="0" xfId="0" applyNumberFormat="1" applyFont="1" applyFill="1"/>
    <xf numFmtId="164" fontId="3" fillId="2" borderId="0" xfId="0" applyNumberFormat="1" applyFont="1" applyFill="1"/>
    <xf numFmtId="0" fontId="4" fillId="0" borderId="0" xfId="0" applyFont="1"/>
    <xf numFmtId="164" fontId="5" fillId="0" borderId="0" xfId="0" applyNumberFormat="1" applyFont="1"/>
    <xf numFmtId="164" fontId="10" fillId="5" borderId="0" xfId="0" applyNumberFormat="1" applyFont="1" applyFill="1"/>
    <xf numFmtId="164" fontId="9" fillId="3" borderId="1" xfId="0" applyNumberFormat="1" applyFont="1" applyFill="1" applyBorder="1" applyAlignment="1">
      <alignment horizontal="center" vertical="center" wrapText="1"/>
    </xf>
    <xf numFmtId="164" fontId="8" fillId="4" borderId="2" xfId="2" applyNumberFormat="1" applyFont="1" applyFill="1" applyBorder="1" applyAlignment="1">
      <alignment horizontal="center" vertical="center" wrapText="1"/>
    </xf>
    <xf numFmtId="0" fontId="8" fillId="5" borderId="3" xfId="0" applyFont="1" applyFill="1" applyBorder="1"/>
    <xf numFmtId="0" fontId="10" fillId="5" borderId="0" xfId="0" applyFont="1" applyFill="1"/>
    <xf numFmtId="0" fontId="9" fillId="3" borderId="1" xfId="0" applyFont="1" applyFill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 wrapText="1"/>
    </xf>
    <xf numFmtId="10" fontId="0" fillId="0" borderId="0" xfId="1" applyNumberFormat="1" applyFont="1"/>
    <xf numFmtId="0" fontId="8" fillId="5" borderId="1" xfId="0" applyFont="1" applyFill="1" applyBorder="1"/>
    <xf numFmtId="0" fontId="8" fillId="5" borderId="4" xfId="0" applyFont="1" applyFill="1" applyBorder="1"/>
    <xf numFmtId="0" fontId="8" fillId="4" borderId="1" xfId="0" applyFont="1" applyFill="1" applyBorder="1" applyAlignment="1">
      <alignment horizontal="center" vertical="center" wrapText="1"/>
    </xf>
    <xf numFmtId="0" fontId="0" fillId="8" borderId="0" xfId="0" applyFill="1"/>
    <xf numFmtId="0" fontId="8" fillId="4" borderId="2" xfId="0" applyFont="1" applyFill="1" applyBorder="1" applyAlignment="1">
      <alignment horizontal="center" vertical="center" wrapText="1"/>
    </xf>
    <xf numFmtId="0" fontId="8" fillId="6" borderId="3" xfId="0" applyFont="1" applyFill="1" applyBorder="1"/>
    <xf numFmtId="0" fontId="9" fillId="3" borderId="1" xfId="4" applyFont="1" applyFill="1" applyBorder="1" applyAlignment="1">
      <alignment horizontal="center" vertical="center" wrapText="1"/>
    </xf>
    <xf numFmtId="0" fontId="8" fillId="7" borderId="1" xfId="0" applyFont="1" applyFill="1" applyBorder="1"/>
    <xf numFmtId="0" fontId="8" fillId="7" borderId="1" xfId="0" applyFont="1" applyFill="1" applyBorder="1" applyAlignment="1">
      <alignment horizontal="center" vertical="center" wrapText="1"/>
    </xf>
    <xf numFmtId="164" fontId="8" fillId="4" borderId="1" xfId="2" applyNumberFormat="1" applyFont="1" applyFill="1" applyBorder="1" applyAlignment="1">
      <alignment horizontal="center" vertical="center" wrapText="1"/>
    </xf>
    <xf numFmtId="164" fontId="8" fillId="9" borderId="1" xfId="2" applyNumberFormat="1" applyFont="1" applyFill="1" applyBorder="1" applyAlignment="1">
      <alignment horizontal="center" vertical="center" wrapText="1"/>
    </xf>
    <xf numFmtId="0" fontId="0" fillId="6" borderId="3" xfId="0" applyFill="1" applyBorder="1"/>
    <xf numFmtId="0" fontId="8" fillId="6" borderId="0" xfId="0" applyFont="1" applyFill="1"/>
    <xf numFmtId="0" fontId="8" fillId="5" borderId="0" xfId="0" applyFont="1" applyFill="1"/>
    <xf numFmtId="0" fontId="10" fillId="5" borderId="0" xfId="0" applyFont="1" applyFill="1" applyAlignment="1">
      <alignment horizontal="left"/>
    </xf>
    <xf numFmtId="0" fontId="8" fillId="9" borderId="4" xfId="0" applyFont="1" applyFill="1" applyBorder="1"/>
    <xf numFmtId="0" fontId="8" fillId="9" borderId="0" xfId="0" applyFont="1" applyFill="1"/>
    <xf numFmtId="0" fontId="0" fillId="9" borderId="3" xfId="0" applyFill="1" applyBorder="1"/>
    <xf numFmtId="0" fontId="8" fillId="7" borderId="6" xfId="0" applyFont="1" applyFill="1" applyBorder="1"/>
    <xf numFmtId="0" fontId="13" fillId="0" borderId="0" xfId="0" applyFont="1"/>
    <xf numFmtId="0" fontId="12" fillId="0" borderId="0" xfId="5"/>
    <xf numFmtId="0" fontId="0" fillId="10" borderId="0" xfId="0" applyFill="1"/>
    <xf numFmtId="0" fontId="8" fillId="0" borderId="0" xfId="0" applyFont="1"/>
    <xf numFmtId="0" fontId="8" fillId="7" borderId="7" xfId="0" applyFont="1" applyFill="1" applyBorder="1"/>
    <xf numFmtId="0" fontId="8" fillId="4" borderId="8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wrapText="1"/>
    </xf>
    <xf numFmtId="0" fontId="14" fillId="5" borderId="0" xfId="0" applyFont="1" applyFill="1"/>
    <xf numFmtId="0" fontId="14" fillId="10" borderId="0" xfId="0" applyFont="1" applyFill="1"/>
    <xf numFmtId="0" fontId="14" fillId="6" borderId="0" xfId="0" applyFont="1" applyFill="1"/>
    <xf numFmtId="0" fontId="8" fillId="10" borderId="0" xfId="0" applyFont="1" applyFill="1"/>
    <xf numFmtId="0" fontId="8" fillId="11" borderId="0" xfId="0" applyFont="1" applyFill="1"/>
    <xf numFmtId="164" fontId="8" fillId="4" borderId="8" xfId="2" applyNumberFormat="1" applyFont="1" applyFill="1" applyBorder="1" applyAlignment="1">
      <alignment horizontal="center" vertical="center" wrapText="1"/>
    </xf>
    <xf numFmtId="164" fontId="8" fillId="4" borderId="10" xfId="2" applyNumberFormat="1" applyFont="1" applyFill="1" applyBorder="1" applyAlignment="1">
      <alignment horizontal="center" vertical="center" wrapText="1"/>
    </xf>
    <xf numFmtId="0" fontId="14" fillId="11" borderId="0" xfId="0" applyFont="1" applyFill="1"/>
    <xf numFmtId="0" fontId="0" fillId="9" borderId="0" xfId="0" applyFill="1"/>
    <xf numFmtId="0" fontId="0" fillId="11" borderId="0" xfId="0" applyFill="1"/>
    <xf numFmtId="0" fontId="8" fillId="10" borderId="0" xfId="0" applyFont="1" applyFill="1" applyAlignment="1">
      <alignment wrapText="1"/>
    </xf>
    <xf numFmtId="0" fontId="15" fillId="10" borderId="0" xfId="0" applyFont="1" applyFill="1"/>
    <xf numFmtId="0" fontId="8" fillId="10" borderId="5" xfId="0" applyFont="1" applyFill="1" applyBorder="1"/>
    <xf numFmtId="0" fontId="8" fillId="10" borderId="9" xfId="0" applyFont="1" applyFill="1" applyBorder="1"/>
    <xf numFmtId="0" fontId="8" fillId="10" borderId="1" xfId="0" applyFont="1" applyFill="1" applyBorder="1"/>
    <xf numFmtId="0" fontId="15" fillId="5" borderId="0" xfId="0" applyFont="1" applyFill="1"/>
  </cellXfs>
  <cellStyles count="6">
    <cellStyle name="Hiperłącze" xfId="5" builtinId="8"/>
    <cellStyle name="Normal 10" xfId="2" xr:uid="{7CBB29AA-0F6E-4044-9427-346D44F576D6}"/>
    <cellStyle name="Normal 39 2 2" xfId="4" xr:uid="{AC170FFF-330C-4E01-A84E-81ADE40DE022}"/>
    <cellStyle name="Normal_Sheet3" xfId="3" xr:uid="{94B00F2F-3878-43F6-A573-94E634294BEC}"/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1155700</xdr:colOff>
      <xdr:row>265</xdr:row>
      <xdr:rowOff>60960</xdr:rowOff>
    </xdr:from>
    <xdr:to>
      <xdr:col>4</xdr:col>
      <xdr:colOff>1163320</xdr:colOff>
      <xdr:row>266</xdr:row>
      <xdr:rowOff>167640</xdr:rowOff>
    </xdr:to>
    <xdr:cxnSp macro="">
      <xdr:nvCxnSpPr>
        <xdr:cNvPr id="2" name="Łącznik prosty ze strzałką 5">
          <a:extLst>
            <a:ext uri="{FF2B5EF4-FFF2-40B4-BE49-F238E27FC236}">
              <a16:creationId xmlns:a16="http://schemas.microsoft.com/office/drawing/2014/main" id="{2F7641BF-6355-88FC-0591-251BB4479343}"/>
            </a:ext>
            <a:ext uri="{147F2762-F138-4A5C-976F-8EAC2B608ADB}">
              <a16:predDERef xmlns:a16="http://schemas.microsoft.com/office/drawing/2014/main" pred="{32A8F2D9-AC31-D449-9B07-C2E50436BDC1}"/>
            </a:ext>
          </a:extLst>
        </xdr:cNvPr>
        <xdr:cNvCxnSpPr>
          <a:cxnSpLocks/>
          <a:endCxn id="7" idx="0"/>
          <a:extLst>
            <a:ext uri="{5F17804C-33F3-41E3-A699-7DCFA2EF7971}">
              <a16:cxnDERefs xmlns:a16="http://schemas.microsoft.com/office/drawing/2014/main" st="{104B47E8-EB74-101D-54ED-BF387462B388}" end="{CCAAB918-CBA9-B4CB-F9B6-8F3D6B493992}"/>
            </a:ext>
          </a:extLst>
        </xdr:cNvCxnSpPr>
      </xdr:nvCxnSpPr>
      <xdr:spPr>
        <a:xfrm flipH="1">
          <a:off x="6271260" y="20360640"/>
          <a:ext cx="7620" cy="345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980440</xdr:colOff>
      <xdr:row>266</xdr:row>
      <xdr:rowOff>167640</xdr:rowOff>
    </xdr:from>
    <xdr:to>
      <xdr:col>4</xdr:col>
      <xdr:colOff>1330960</xdr:colOff>
      <xdr:row>268</xdr:row>
      <xdr:rowOff>20320</xdr:rowOff>
    </xdr:to>
    <xdr:sp macro="" textlink="">
      <xdr:nvSpPr>
        <xdr:cNvPr id="7" name="Owal 6">
          <a:extLst>
            <a:ext uri="{FF2B5EF4-FFF2-40B4-BE49-F238E27FC236}">
              <a16:creationId xmlns:a16="http://schemas.microsoft.com/office/drawing/2014/main" id="{CCAAB918-CBA9-B4CB-F9B6-8F3D6B493992}"/>
            </a:ext>
          </a:extLst>
        </xdr:cNvPr>
        <xdr:cNvSpPr/>
      </xdr:nvSpPr>
      <xdr:spPr>
        <a:xfrm>
          <a:off x="6096000" y="20706080"/>
          <a:ext cx="350520" cy="3302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irena.org/-/media/Files/IRENA/Agency/Publication/2024/Sep/IRENA_Renewable_power_generation_costs_in_2023.pdf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irena.org/-/media/Files/IRENA/Agency/Publication/2019/Nov/IRENA_Future_of_Solar_PV_2019.pdf" TargetMode="External"/><Relationship Id="rId1" Type="http://schemas.openxmlformats.org/officeDocument/2006/relationships/hyperlink" Target="https://www.irena.org/-/media/Files/IRENA/Agency/Publication/2019/Oct/IRENA_Future_of_wind_2019.pdf" TargetMode="External"/><Relationship Id="rId6" Type="http://schemas.openxmlformats.org/officeDocument/2006/relationships/hyperlink" Target="https://www.irena.org/publications/2017/Oct/Electricity-storage-and-renewables-costs-and-markets" TargetMode="External"/><Relationship Id="rId5" Type="http://schemas.openxmlformats.org/officeDocument/2006/relationships/hyperlink" Target="https://www.pv-magazine.com/2023/12/14/solar-lcoe-may-decrease-by-up-to-20-in-europe-by-2030/?utm_source=chatgpt.com" TargetMode="External"/><Relationship Id="rId4" Type="http://schemas.openxmlformats.org/officeDocument/2006/relationships/hyperlink" Target="https://www.nrel.gov/docs/fy25osti/91775.pdf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I264"/>
  <sheetViews>
    <sheetView tabSelected="1" topLeftCell="A163" zoomScale="82" zoomScaleNormal="82" workbookViewId="0">
      <selection activeCell="T186" sqref="T186"/>
    </sheetView>
  </sheetViews>
  <sheetFormatPr defaultRowHeight="15" x14ac:dyDescent="0.25"/>
  <cols>
    <col min="2" max="2" width="22.28515625" customWidth="1"/>
    <col min="3" max="3" width="26" customWidth="1"/>
    <col min="4" max="4" width="27.5703125" customWidth="1"/>
    <col min="5" max="5" width="31.140625" customWidth="1"/>
    <col min="6" max="6" width="12" customWidth="1"/>
    <col min="7" max="7" width="10" customWidth="1"/>
    <col min="8" max="8" width="10.5703125" customWidth="1"/>
    <col min="9" max="9" width="13" bestFit="1" customWidth="1"/>
    <col min="10" max="10" width="10.42578125" customWidth="1"/>
    <col min="11" max="11" width="10.140625" customWidth="1"/>
    <col min="12" max="12" width="10.5703125" customWidth="1"/>
    <col min="13" max="13" width="10" customWidth="1"/>
    <col min="14" max="14" width="10.5703125" customWidth="1"/>
    <col min="16" max="16" width="10" customWidth="1"/>
    <col min="17" max="17" width="10.140625" customWidth="1"/>
    <col min="18" max="18" width="11.85546875" customWidth="1"/>
    <col min="19" max="19" width="11.42578125" customWidth="1"/>
    <col min="23" max="23" width="2.42578125" style="16" customWidth="1"/>
    <col min="25" max="25" width="8" customWidth="1"/>
    <col min="26" max="26" width="18.5703125" customWidth="1"/>
    <col min="27" max="27" width="15.5703125" customWidth="1"/>
    <col min="28" max="28" width="26.42578125" bestFit="1" customWidth="1"/>
    <col min="29" max="29" width="28.42578125" bestFit="1" customWidth="1"/>
    <col min="30" max="30" width="10.42578125" bestFit="1" customWidth="1"/>
    <col min="35" max="35" width="19.140625" bestFit="1" customWidth="1"/>
  </cols>
  <sheetData>
    <row r="2" spans="2:27" ht="18" x14ac:dyDescent="0.25">
      <c r="B2" s="1" t="s">
        <v>0</v>
      </c>
      <c r="C2" s="2"/>
      <c r="D2" s="3"/>
      <c r="E2" s="3"/>
      <c r="F2" s="3"/>
      <c r="G2" s="3"/>
      <c r="H2" s="3"/>
      <c r="I2" s="3"/>
    </row>
    <row r="3" spans="2:27" x14ac:dyDescent="0.25">
      <c r="D3" s="4"/>
      <c r="E3" s="4"/>
      <c r="F3" s="4"/>
      <c r="G3" s="4"/>
      <c r="H3" s="4"/>
      <c r="I3" s="4"/>
    </row>
    <row r="4" spans="2:27" ht="18.75" customHeight="1" x14ac:dyDescent="0.25">
      <c r="B4" s="9" t="s">
        <v>1</v>
      </c>
      <c r="C4" s="9"/>
      <c r="D4" s="9"/>
      <c r="E4" s="9"/>
      <c r="F4" s="9"/>
      <c r="G4" s="9"/>
      <c r="H4" s="5"/>
      <c r="I4" s="5"/>
    </row>
    <row r="5" spans="2:27" x14ac:dyDescent="0.25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</row>
    <row r="6" spans="2:27" ht="39" thickBot="1" x14ac:dyDescent="0.3">
      <c r="B6" s="7" t="s">
        <v>10</v>
      </c>
      <c r="C6" s="7" t="s">
        <v>11</v>
      </c>
      <c r="D6" s="7" t="s">
        <v>12</v>
      </c>
      <c r="E6" s="7" t="s">
        <v>5</v>
      </c>
      <c r="F6" s="7" t="s">
        <v>13</v>
      </c>
      <c r="G6" s="7" t="s">
        <v>14</v>
      </c>
      <c r="H6" s="7" t="s">
        <v>15</v>
      </c>
      <c r="I6" s="7" t="s">
        <v>16</v>
      </c>
      <c r="Y6" t="s">
        <v>17</v>
      </c>
      <c r="Z6" t="s">
        <v>18</v>
      </c>
    </row>
    <row r="7" spans="2:27" ht="18.75" customHeight="1" x14ac:dyDescent="0.25">
      <c r="B7" s="25" t="s">
        <v>19</v>
      </c>
      <c r="C7" s="25" t="s">
        <v>20</v>
      </c>
      <c r="D7" s="25" t="s">
        <v>21</v>
      </c>
      <c r="E7" s="25" t="s">
        <v>22</v>
      </c>
      <c r="F7" s="25"/>
      <c r="G7" s="25" t="s">
        <v>23</v>
      </c>
      <c r="H7" s="25"/>
      <c r="I7" s="25"/>
      <c r="Y7" t="s">
        <v>24</v>
      </c>
      <c r="Z7" t="s">
        <v>25</v>
      </c>
      <c r="AA7" t="s">
        <v>26</v>
      </c>
    </row>
    <row r="8" spans="2:27" ht="18.75" customHeight="1" x14ac:dyDescent="0.25">
      <c r="B8" s="26" t="s">
        <v>19</v>
      </c>
      <c r="C8" s="26" t="s">
        <v>27</v>
      </c>
      <c r="D8" s="26" t="s">
        <v>28</v>
      </c>
      <c r="E8" s="26" t="s">
        <v>22</v>
      </c>
      <c r="F8" s="26"/>
      <c r="G8" s="26" t="s">
        <v>23</v>
      </c>
      <c r="H8" s="26"/>
      <c r="I8" s="26"/>
      <c r="Y8" t="s">
        <v>29</v>
      </c>
      <c r="Z8" t="s">
        <v>30</v>
      </c>
      <c r="AA8" t="s">
        <v>31</v>
      </c>
    </row>
    <row r="9" spans="2:27" ht="18.75" customHeight="1" x14ac:dyDescent="0.25">
      <c r="B9" s="25" t="s">
        <v>19</v>
      </c>
      <c r="C9" s="25" t="s">
        <v>32</v>
      </c>
      <c r="D9" s="25" t="s">
        <v>33</v>
      </c>
      <c r="E9" s="25" t="s">
        <v>22</v>
      </c>
      <c r="F9" s="25"/>
      <c r="G9" s="25" t="s">
        <v>23</v>
      </c>
      <c r="H9" s="25"/>
      <c r="I9" s="25"/>
      <c r="Y9" t="s">
        <v>34</v>
      </c>
      <c r="Z9" t="s">
        <v>35</v>
      </c>
      <c r="AA9" t="s">
        <v>36</v>
      </c>
    </row>
    <row r="10" spans="2:27" ht="18.75" customHeight="1" x14ac:dyDescent="0.25">
      <c r="B10" s="26" t="s">
        <v>19</v>
      </c>
      <c r="C10" s="26" t="s">
        <v>37</v>
      </c>
      <c r="D10" s="26" t="s">
        <v>38</v>
      </c>
      <c r="E10" s="26" t="s">
        <v>22</v>
      </c>
      <c r="F10" s="26"/>
      <c r="G10" s="26" t="s">
        <v>39</v>
      </c>
      <c r="H10" s="26"/>
      <c r="I10" s="26" t="s">
        <v>40</v>
      </c>
      <c r="Y10" t="s">
        <v>41</v>
      </c>
      <c r="Z10" t="s">
        <v>42</v>
      </c>
      <c r="AA10" t="s">
        <v>43</v>
      </c>
    </row>
    <row r="11" spans="2:27" ht="18.75" customHeight="1" x14ac:dyDescent="0.25">
      <c r="B11" s="41" t="s">
        <v>19</v>
      </c>
      <c r="C11" s="41" t="s">
        <v>163</v>
      </c>
      <c r="D11" s="41" t="s">
        <v>262</v>
      </c>
      <c r="E11" s="41" t="s">
        <v>22</v>
      </c>
      <c r="F11" s="41"/>
      <c r="G11" s="41" t="s">
        <v>39</v>
      </c>
      <c r="H11" s="41"/>
      <c r="I11" s="41"/>
    </row>
    <row r="12" spans="2:27" ht="18.75" customHeight="1" x14ac:dyDescent="0.25">
      <c r="B12" s="26" t="s">
        <v>19</v>
      </c>
      <c r="C12" s="39" t="s">
        <v>164</v>
      </c>
      <c r="D12" s="26" t="s">
        <v>263</v>
      </c>
      <c r="E12" s="26" t="s">
        <v>22</v>
      </c>
      <c r="F12" s="26"/>
      <c r="G12" s="26" t="s">
        <v>39</v>
      </c>
      <c r="H12" s="26"/>
      <c r="I12" s="26"/>
      <c r="Y12" t="s">
        <v>47</v>
      </c>
      <c r="Z12" t="s">
        <v>48</v>
      </c>
      <c r="AA12" t="s">
        <v>49</v>
      </c>
    </row>
    <row r="13" spans="2:27" ht="18.75" customHeight="1" x14ac:dyDescent="0.25">
      <c r="B13" s="41" t="s">
        <v>19</v>
      </c>
      <c r="C13" s="41" t="s">
        <v>165</v>
      </c>
      <c r="D13" s="41" t="s">
        <v>264</v>
      </c>
      <c r="E13" s="41" t="s">
        <v>22</v>
      </c>
      <c r="F13" s="41"/>
      <c r="G13" s="41" t="s">
        <v>39</v>
      </c>
      <c r="H13" s="41"/>
      <c r="I13" s="41"/>
      <c r="Y13" t="s">
        <v>55</v>
      </c>
      <c r="Z13" t="s">
        <v>56</v>
      </c>
      <c r="AA13" t="s">
        <v>57</v>
      </c>
    </row>
    <row r="14" spans="2:27" ht="18.75" customHeight="1" x14ac:dyDescent="0.25">
      <c r="B14" s="26" t="s">
        <v>19</v>
      </c>
      <c r="C14" s="39" t="s">
        <v>167</v>
      </c>
      <c r="D14" s="26" t="s">
        <v>265</v>
      </c>
      <c r="E14" s="26" t="s">
        <v>22</v>
      </c>
      <c r="F14" s="26"/>
      <c r="G14" s="26" t="s">
        <v>39</v>
      </c>
      <c r="H14" s="26"/>
      <c r="I14" s="26"/>
      <c r="Y14" t="s">
        <v>58</v>
      </c>
      <c r="Z14" t="s">
        <v>59</v>
      </c>
      <c r="AA14" t="s">
        <v>60</v>
      </c>
    </row>
    <row r="15" spans="2:27" x14ac:dyDescent="0.25">
      <c r="B15" s="41" t="s">
        <v>19</v>
      </c>
      <c r="C15" s="41" t="s">
        <v>168</v>
      </c>
      <c r="D15" s="41" t="s">
        <v>266</v>
      </c>
      <c r="E15" s="41" t="s">
        <v>22</v>
      </c>
      <c r="F15" s="41"/>
      <c r="G15" s="41" t="s">
        <v>39</v>
      </c>
      <c r="H15" s="41"/>
      <c r="I15" s="41"/>
      <c r="Y15" t="s">
        <v>61</v>
      </c>
      <c r="Z15" t="s">
        <v>62</v>
      </c>
      <c r="AA15" t="s">
        <v>63</v>
      </c>
    </row>
    <row r="16" spans="2:27" ht="18.75" customHeight="1" x14ac:dyDescent="0.25">
      <c r="B16" s="26" t="s">
        <v>19</v>
      </c>
      <c r="C16" s="39" t="s">
        <v>169</v>
      </c>
      <c r="D16" s="26" t="s">
        <v>267</v>
      </c>
      <c r="E16" s="26" t="s">
        <v>22</v>
      </c>
      <c r="F16" s="26"/>
      <c r="G16" s="26" t="s">
        <v>39</v>
      </c>
      <c r="H16" s="26"/>
      <c r="I16" s="26"/>
      <c r="Y16" t="s">
        <v>65</v>
      </c>
      <c r="Z16" t="s">
        <v>66</v>
      </c>
      <c r="AA16" t="s">
        <v>67</v>
      </c>
    </row>
    <row r="17" spans="2:35" x14ac:dyDescent="0.25">
      <c r="B17" s="41" t="s">
        <v>19</v>
      </c>
      <c r="C17" s="41" t="s">
        <v>166</v>
      </c>
      <c r="D17" s="41" t="s">
        <v>268</v>
      </c>
      <c r="E17" s="41" t="s">
        <v>22</v>
      </c>
      <c r="F17" s="41"/>
      <c r="G17" s="41" t="s">
        <v>39</v>
      </c>
      <c r="H17" s="41"/>
      <c r="I17" s="41"/>
      <c r="Y17" t="s">
        <v>77</v>
      </c>
      <c r="Z17" t="s">
        <v>78</v>
      </c>
      <c r="AA17" t="s">
        <v>79</v>
      </c>
    </row>
    <row r="18" spans="2:35" x14ac:dyDescent="0.25">
      <c r="B18" s="26" t="s">
        <v>19</v>
      </c>
      <c r="C18" s="39" t="s">
        <v>172</v>
      </c>
      <c r="D18" s="26" t="s">
        <v>269</v>
      </c>
      <c r="E18" s="26" t="s">
        <v>22</v>
      </c>
      <c r="F18" s="26"/>
      <c r="G18" s="26" t="s">
        <v>39</v>
      </c>
      <c r="H18" s="26"/>
      <c r="I18" s="26"/>
    </row>
    <row r="19" spans="2:35" ht="18.75" customHeight="1" x14ac:dyDescent="0.25">
      <c r="B19" s="41" t="s">
        <v>19</v>
      </c>
      <c r="C19" s="41" t="s">
        <v>173</v>
      </c>
      <c r="D19" s="41" t="s">
        <v>270</v>
      </c>
      <c r="E19" s="41" t="s">
        <v>22</v>
      </c>
      <c r="F19" s="41"/>
      <c r="G19" s="41" t="s">
        <v>39</v>
      </c>
      <c r="H19" s="41"/>
      <c r="I19" s="41"/>
    </row>
    <row r="20" spans="2:35" ht="18.75" customHeight="1" x14ac:dyDescent="0.25">
      <c r="B20" s="26" t="s">
        <v>19</v>
      </c>
      <c r="C20" s="39" t="s">
        <v>174</v>
      </c>
      <c r="D20" s="26" t="s">
        <v>271</v>
      </c>
      <c r="E20" s="26" t="s">
        <v>22</v>
      </c>
      <c r="F20" s="26"/>
      <c r="G20" s="26" t="s">
        <v>39</v>
      </c>
      <c r="H20" s="26"/>
      <c r="I20" s="26"/>
    </row>
    <row r="21" spans="2:35" ht="18.75" customHeight="1" x14ac:dyDescent="0.25">
      <c r="B21" s="41" t="s">
        <v>19</v>
      </c>
      <c r="C21" s="41" t="s">
        <v>175</v>
      </c>
      <c r="D21" s="41" t="s">
        <v>272</v>
      </c>
      <c r="E21" s="41" t="s">
        <v>22</v>
      </c>
      <c r="F21" s="41"/>
      <c r="G21" s="41" t="s">
        <v>39</v>
      </c>
      <c r="H21" s="41"/>
      <c r="I21" s="41"/>
    </row>
    <row r="22" spans="2:35" ht="18.75" customHeight="1" x14ac:dyDescent="0.25">
      <c r="B22" s="26" t="s">
        <v>19</v>
      </c>
      <c r="C22" s="39" t="s">
        <v>176</v>
      </c>
      <c r="D22" s="26" t="s">
        <v>273</v>
      </c>
      <c r="E22" s="26" t="s">
        <v>22</v>
      </c>
      <c r="F22" s="26"/>
      <c r="G22" s="26" t="s">
        <v>39</v>
      </c>
      <c r="H22" s="26"/>
      <c r="I22" s="26"/>
    </row>
    <row r="23" spans="2:35" ht="18.75" customHeight="1" x14ac:dyDescent="0.25">
      <c r="B23" s="41" t="s">
        <v>19</v>
      </c>
      <c r="C23" s="41" t="s">
        <v>177</v>
      </c>
      <c r="D23" s="41" t="s">
        <v>274</v>
      </c>
      <c r="E23" s="41" t="s">
        <v>22</v>
      </c>
      <c r="F23" s="41"/>
      <c r="G23" s="41" t="s">
        <v>39</v>
      </c>
      <c r="H23" s="41"/>
      <c r="I23" s="41"/>
    </row>
    <row r="24" spans="2:35" ht="18.75" customHeight="1" x14ac:dyDescent="0.25">
      <c r="B24" s="26" t="s">
        <v>19</v>
      </c>
      <c r="C24" s="39" t="s">
        <v>179</v>
      </c>
      <c r="D24" s="26" t="s">
        <v>275</v>
      </c>
      <c r="E24" s="26" t="s">
        <v>22</v>
      </c>
      <c r="F24" s="26"/>
      <c r="G24" s="26" t="s">
        <v>39</v>
      </c>
      <c r="H24" s="26"/>
      <c r="I24" s="26"/>
    </row>
    <row r="25" spans="2:35" ht="18.75" customHeight="1" x14ac:dyDescent="0.25">
      <c r="B25" s="41" t="s">
        <v>19</v>
      </c>
      <c r="C25" s="41" t="s">
        <v>180</v>
      </c>
      <c r="D25" s="41" t="s">
        <v>276</v>
      </c>
      <c r="E25" s="41" t="s">
        <v>22</v>
      </c>
      <c r="F25" s="41"/>
      <c r="G25" s="41" t="s">
        <v>39</v>
      </c>
      <c r="H25" s="41"/>
      <c r="I25" s="41"/>
    </row>
    <row r="26" spans="2:35" x14ac:dyDescent="0.25">
      <c r="B26" s="26" t="s">
        <v>19</v>
      </c>
      <c r="C26" s="39" t="s">
        <v>181</v>
      </c>
      <c r="D26" s="26" t="s">
        <v>277</v>
      </c>
      <c r="E26" s="26" t="s">
        <v>22</v>
      </c>
      <c r="F26" s="26"/>
      <c r="G26" s="26" t="s">
        <v>39</v>
      </c>
      <c r="H26" s="26"/>
      <c r="I26" s="26"/>
    </row>
    <row r="27" spans="2:35" x14ac:dyDescent="0.25">
      <c r="B27" s="41" t="s">
        <v>19</v>
      </c>
      <c r="C27" s="41" t="s">
        <v>129</v>
      </c>
      <c r="D27" s="41" t="s">
        <v>278</v>
      </c>
      <c r="E27" s="41" t="s">
        <v>22</v>
      </c>
      <c r="F27" s="41"/>
      <c r="G27" s="41" t="s">
        <v>39</v>
      </c>
      <c r="H27" s="41"/>
      <c r="I27" s="41"/>
    </row>
    <row r="28" spans="2:35" x14ac:dyDescent="0.25">
      <c r="B28" s="26" t="s">
        <v>19</v>
      </c>
      <c r="C28" s="39" t="s">
        <v>131</v>
      </c>
      <c r="D28" s="26" t="s">
        <v>279</v>
      </c>
      <c r="E28" s="26" t="s">
        <v>22</v>
      </c>
      <c r="F28" s="26"/>
      <c r="G28" s="26" t="s">
        <v>39</v>
      </c>
      <c r="H28" s="26"/>
      <c r="I28" s="26"/>
    </row>
    <row r="29" spans="2:35" ht="18.75" customHeight="1" x14ac:dyDescent="0.25">
      <c r="B29" s="41" t="s">
        <v>19</v>
      </c>
      <c r="C29" s="41" t="s">
        <v>182</v>
      </c>
      <c r="D29" s="41" t="s">
        <v>280</v>
      </c>
      <c r="E29" s="41" t="s">
        <v>22</v>
      </c>
      <c r="F29" s="41"/>
      <c r="G29" s="41" t="s">
        <v>39</v>
      </c>
      <c r="H29" s="41"/>
      <c r="I29" s="41"/>
    </row>
    <row r="30" spans="2:35" x14ac:dyDescent="0.25">
      <c r="B30" s="26" t="s">
        <v>19</v>
      </c>
      <c r="C30" s="39" t="s">
        <v>183</v>
      </c>
      <c r="D30" s="26" t="s">
        <v>281</v>
      </c>
      <c r="E30" s="26" t="s">
        <v>22</v>
      </c>
      <c r="F30" s="26"/>
      <c r="G30" s="26" t="s">
        <v>39</v>
      </c>
      <c r="H30" s="26"/>
      <c r="I30" s="26"/>
    </row>
    <row r="31" spans="2:35" ht="18" customHeight="1" x14ac:dyDescent="0.25">
      <c r="B31" s="41" t="s">
        <v>19</v>
      </c>
      <c r="C31" s="41" t="s">
        <v>184</v>
      </c>
      <c r="D31" s="41" t="s">
        <v>282</v>
      </c>
      <c r="E31" s="41" t="s">
        <v>22</v>
      </c>
      <c r="F31" s="41"/>
      <c r="G31" s="41" t="s">
        <v>39</v>
      </c>
      <c r="H31" s="41"/>
      <c r="I31" s="41"/>
      <c r="AC31" t="s">
        <v>119</v>
      </c>
      <c r="AD31" s="33" t="s">
        <v>120</v>
      </c>
    </row>
    <row r="32" spans="2:35" ht="18.75" customHeight="1" x14ac:dyDescent="0.25">
      <c r="B32" s="26" t="s">
        <v>19</v>
      </c>
      <c r="C32" s="39" t="s">
        <v>186</v>
      </c>
      <c r="D32" s="26" t="s">
        <v>283</v>
      </c>
      <c r="E32" s="26" t="s">
        <v>22</v>
      </c>
      <c r="F32" s="26"/>
      <c r="G32" s="26" t="s">
        <v>39</v>
      </c>
      <c r="H32" s="26"/>
      <c r="I32" s="26"/>
      <c r="AC32" s="33" t="s">
        <v>121</v>
      </c>
      <c r="AI32" s="32"/>
    </row>
    <row r="33" spans="2:35" ht="18.75" customHeight="1" x14ac:dyDescent="0.25">
      <c r="B33" s="41" t="s">
        <v>19</v>
      </c>
      <c r="C33" s="41" t="s">
        <v>188</v>
      </c>
      <c r="D33" s="41" t="s">
        <v>284</v>
      </c>
      <c r="E33" s="41" t="s">
        <v>22</v>
      </c>
      <c r="F33" s="41"/>
      <c r="G33" s="41" t="s">
        <v>39</v>
      </c>
      <c r="H33" s="41"/>
      <c r="I33" s="41"/>
      <c r="X33" s="12"/>
      <c r="AI33" s="32"/>
    </row>
    <row r="34" spans="2:35" ht="18.75" customHeight="1" x14ac:dyDescent="0.25">
      <c r="B34" s="26" t="s">
        <v>19</v>
      </c>
      <c r="C34" s="39" t="s">
        <v>189</v>
      </c>
      <c r="D34" s="26" t="s">
        <v>285</v>
      </c>
      <c r="E34" s="26" t="s">
        <v>22</v>
      </c>
      <c r="F34" s="26"/>
      <c r="G34" s="26" t="s">
        <v>39</v>
      </c>
      <c r="H34" s="26"/>
      <c r="I34" s="26"/>
      <c r="X34" s="12"/>
      <c r="AI34" s="32"/>
    </row>
    <row r="35" spans="2:35" ht="18.75" customHeight="1" x14ac:dyDescent="0.25">
      <c r="B35" s="41" t="s">
        <v>19</v>
      </c>
      <c r="C35" s="41" t="s">
        <v>192</v>
      </c>
      <c r="D35" s="41" t="s">
        <v>286</v>
      </c>
      <c r="E35" s="41" t="s">
        <v>22</v>
      </c>
      <c r="F35" s="41"/>
      <c r="G35" s="41" t="s">
        <v>39</v>
      </c>
      <c r="H35" s="41"/>
      <c r="I35" s="41"/>
      <c r="X35" s="12"/>
      <c r="AI35" s="32"/>
    </row>
    <row r="36" spans="2:35" ht="18.75" customHeight="1" x14ac:dyDescent="0.25">
      <c r="B36" s="26" t="s">
        <v>19</v>
      </c>
      <c r="C36" s="39" t="s">
        <v>191</v>
      </c>
      <c r="D36" s="26" t="s">
        <v>287</v>
      </c>
      <c r="E36" s="26" t="s">
        <v>22</v>
      </c>
      <c r="F36" s="26"/>
      <c r="G36" s="26" t="s">
        <v>39</v>
      </c>
      <c r="H36" s="26"/>
      <c r="I36" s="26"/>
      <c r="X36" s="12"/>
      <c r="AC36" s="33" t="s">
        <v>124</v>
      </c>
      <c r="AI36" s="32"/>
    </row>
    <row r="37" spans="2:35" ht="18" customHeight="1" x14ac:dyDescent="0.25">
      <c r="B37" s="41" t="s">
        <v>19</v>
      </c>
      <c r="C37" s="41" t="s">
        <v>193</v>
      </c>
      <c r="D37" s="41" t="s">
        <v>288</v>
      </c>
      <c r="E37" s="41" t="s">
        <v>22</v>
      </c>
      <c r="F37" s="41"/>
      <c r="G37" s="41" t="s">
        <v>39</v>
      </c>
      <c r="H37" s="41"/>
      <c r="I37" s="41"/>
      <c r="X37" s="12"/>
      <c r="AC37" t="s">
        <v>126</v>
      </c>
      <c r="AD37" t="s">
        <v>127</v>
      </c>
      <c r="AI37" s="32"/>
    </row>
    <row r="38" spans="2:35" ht="18.75" customHeight="1" x14ac:dyDescent="0.25">
      <c r="B38" s="26" t="s">
        <v>19</v>
      </c>
      <c r="C38" s="39" t="s">
        <v>190</v>
      </c>
      <c r="D38" s="26" t="s">
        <v>289</v>
      </c>
      <c r="E38" s="26" t="s">
        <v>22</v>
      </c>
      <c r="F38" s="26"/>
      <c r="G38" s="26" t="s">
        <v>39</v>
      </c>
      <c r="H38" s="26"/>
      <c r="I38" s="26"/>
      <c r="X38" s="12"/>
      <c r="AB38">
        <v>2025</v>
      </c>
      <c r="AC38">
        <v>2030</v>
      </c>
      <c r="AD38">
        <v>2035</v>
      </c>
      <c r="AE38">
        <v>2040</v>
      </c>
      <c r="AF38">
        <v>2045</v>
      </c>
      <c r="AG38">
        <v>2050</v>
      </c>
    </row>
    <row r="39" spans="2:35" ht="18.75" customHeight="1" x14ac:dyDescent="0.25">
      <c r="B39" s="25" t="s">
        <v>44</v>
      </c>
      <c r="C39" s="25" t="s">
        <v>45</v>
      </c>
      <c r="D39" s="25" t="s">
        <v>46</v>
      </c>
      <c r="E39" s="25" t="s">
        <v>22</v>
      </c>
      <c r="F39" s="25"/>
      <c r="G39" s="25" t="s">
        <v>39</v>
      </c>
      <c r="H39" s="25"/>
      <c r="I39" s="25"/>
      <c r="X39" s="12"/>
      <c r="AB39">
        <v>653</v>
      </c>
      <c r="AC39">
        <v>587</v>
      </c>
      <c r="AD39">
        <v>521</v>
      </c>
      <c r="AE39">
        <v>455</v>
      </c>
      <c r="AF39">
        <v>389</v>
      </c>
      <c r="AG39">
        <v>323</v>
      </c>
    </row>
    <row r="40" spans="2:35" ht="18.75" customHeight="1" thickBot="1" x14ac:dyDescent="0.3">
      <c r="B40" s="8" t="s">
        <v>50</v>
      </c>
      <c r="C40" s="8" t="s">
        <v>51</v>
      </c>
      <c r="D40" s="8" t="s">
        <v>52</v>
      </c>
      <c r="E40" s="8" t="s">
        <v>53</v>
      </c>
      <c r="F40" s="8"/>
      <c r="G40" s="8" t="s">
        <v>54</v>
      </c>
      <c r="H40" s="8"/>
      <c r="I40" s="8"/>
      <c r="X40" s="12"/>
    </row>
    <row r="41" spans="2:35" ht="18.75" customHeight="1" x14ac:dyDescent="0.25">
      <c r="X41" s="12"/>
    </row>
    <row r="42" spans="2:35" ht="18.75" customHeight="1" x14ac:dyDescent="0.25">
      <c r="X42" s="12"/>
    </row>
    <row r="43" spans="2:35" ht="18.75" customHeight="1" x14ac:dyDescent="0.25">
      <c r="B43" s="5" t="s">
        <v>64</v>
      </c>
      <c r="C43" s="5"/>
      <c r="D43" s="5"/>
      <c r="E43" s="5"/>
      <c r="F43" s="5"/>
      <c r="G43" s="5"/>
      <c r="H43" s="5"/>
      <c r="I43" s="5"/>
      <c r="J43" s="5"/>
      <c r="X43" s="12"/>
      <c r="AA43" s="33" t="s">
        <v>136</v>
      </c>
    </row>
    <row r="44" spans="2:35" ht="18.75" customHeight="1" x14ac:dyDescent="0.25">
      <c r="B44" s="6" t="s">
        <v>68</v>
      </c>
      <c r="C44" s="6" t="s">
        <v>69</v>
      </c>
      <c r="D44" s="6" t="s">
        <v>70</v>
      </c>
      <c r="E44" s="6" t="s">
        <v>71</v>
      </c>
      <c r="F44" s="6" t="s">
        <v>72</v>
      </c>
      <c r="G44" s="6" t="s">
        <v>73</v>
      </c>
      <c r="H44" s="6" t="s">
        <v>74</v>
      </c>
      <c r="I44" s="6" t="s">
        <v>75</v>
      </c>
      <c r="R44" s="6" t="s">
        <v>76</v>
      </c>
      <c r="X44" s="12"/>
      <c r="AA44" s="33" t="s">
        <v>138</v>
      </c>
    </row>
    <row r="45" spans="2:35" ht="18.75" customHeight="1" thickBot="1" x14ac:dyDescent="0.3">
      <c r="B45" s="44" t="s">
        <v>80</v>
      </c>
      <c r="C45" s="45" t="s">
        <v>81</v>
      </c>
      <c r="D45" s="22" t="s">
        <v>82</v>
      </c>
      <c r="E45" s="22" t="s">
        <v>83</v>
      </c>
      <c r="F45" s="22" t="s">
        <v>84</v>
      </c>
      <c r="G45" s="22" t="s">
        <v>85</v>
      </c>
      <c r="H45" s="22" t="s">
        <v>86</v>
      </c>
      <c r="I45" s="22" t="s">
        <v>87</v>
      </c>
      <c r="R45" s="23" t="s">
        <v>88</v>
      </c>
      <c r="AB45">
        <v>2025</v>
      </c>
      <c r="AC45">
        <v>2030</v>
      </c>
      <c r="AD45">
        <v>2035</v>
      </c>
      <c r="AE45">
        <v>2040</v>
      </c>
      <c r="AF45">
        <v>2045</v>
      </c>
      <c r="AG45">
        <v>2050</v>
      </c>
    </row>
    <row r="46" spans="2:35" ht="18.75" customHeight="1" x14ac:dyDescent="0.25">
      <c r="B46" s="26" t="s">
        <v>89</v>
      </c>
      <c r="C46" s="26" t="s">
        <v>198</v>
      </c>
      <c r="D46" s="14" t="s">
        <v>228</v>
      </c>
      <c r="E46" s="14" t="s">
        <v>22</v>
      </c>
      <c r="F46" s="14" t="s">
        <v>90</v>
      </c>
      <c r="G46" s="14" t="s">
        <v>39</v>
      </c>
      <c r="H46" s="14"/>
      <c r="I46" s="14"/>
      <c r="R46" s="28" t="s">
        <v>91</v>
      </c>
      <c r="X46" s="12"/>
      <c r="AA46" t="s">
        <v>139</v>
      </c>
      <c r="AB46">
        <f>$AC$58*(AB45-AC45)+AC46</f>
        <v>1137.5</v>
      </c>
      <c r="AC46">
        <f>(1350+800)/2</f>
        <v>1075</v>
      </c>
      <c r="AD46">
        <f>$AC$58*(AD45-AE45)+AE46</f>
        <v>1012.5</v>
      </c>
      <c r="AE46">
        <f>$AC$58*(AE45-AF45)+AF46</f>
        <v>950</v>
      </c>
      <c r="AF46">
        <f>$AC$58*(AF45-AG45)+AG46</f>
        <v>887.5</v>
      </c>
      <c r="AG46">
        <f>(1000+650)/2</f>
        <v>825</v>
      </c>
    </row>
    <row r="47" spans="2:35" ht="18.75" customHeight="1" x14ac:dyDescent="0.25">
      <c r="B47" s="42" t="s">
        <v>89</v>
      </c>
      <c r="C47" s="40" t="s">
        <v>199</v>
      </c>
      <c r="D47" s="40" t="s">
        <v>230</v>
      </c>
      <c r="E47" s="42" t="s">
        <v>22</v>
      </c>
      <c r="F47" s="42" t="s">
        <v>90</v>
      </c>
      <c r="G47" s="42" t="s">
        <v>39</v>
      </c>
      <c r="H47" s="42"/>
      <c r="I47" s="42"/>
      <c r="R47" s="29" t="s">
        <v>92</v>
      </c>
      <c r="X47" s="12"/>
    </row>
    <row r="48" spans="2:35" ht="18.75" customHeight="1" x14ac:dyDescent="0.25">
      <c r="B48" s="26" t="s">
        <v>89</v>
      </c>
      <c r="C48" s="39" t="s">
        <v>208</v>
      </c>
      <c r="D48" s="39" t="s">
        <v>239</v>
      </c>
      <c r="E48" s="46" t="s">
        <v>22</v>
      </c>
      <c r="F48" s="46" t="s">
        <v>90</v>
      </c>
      <c r="G48" s="46" t="s">
        <v>39</v>
      </c>
      <c r="H48" s="26"/>
      <c r="I48" s="26"/>
      <c r="R48" s="29" t="s">
        <v>95</v>
      </c>
      <c r="X48" s="12"/>
    </row>
    <row r="49" spans="2:33" ht="18.75" customHeight="1" thickBot="1" x14ac:dyDescent="0.3">
      <c r="B49" s="42" t="s">
        <v>89</v>
      </c>
      <c r="C49" s="40" t="s">
        <v>216</v>
      </c>
      <c r="D49" s="40" t="s">
        <v>247</v>
      </c>
      <c r="E49" s="42" t="s">
        <v>22</v>
      </c>
      <c r="F49" s="42" t="s">
        <v>90</v>
      </c>
      <c r="G49" s="42" t="s">
        <v>39</v>
      </c>
      <c r="H49" s="42"/>
      <c r="I49" s="42"/>
      <c r="R49" s="30" t="s">
        <v>97</v>
      </c>
      <c r="X49" s="12"/>
    </row>
    <row r="50" spans="2:33" ht="18.75" customHeight="1" x14ac:dyDescent="0.25">
      <c r="B50" s="26" t="s">
        <v>89</v>
      </c>
      <c r="C50" s="39" t="s">
        <v>217</v>
      </c>
      <c r="D50" s="39" t="s">
        <v>252</v>
      </c>
      <c r="E50" s="46" t="s">
        <v>22</v>
      </c>
      <c r="F50" s="46" t="s">
        <v>90</v>
      </c>
      <c r="G50" s="46" t="s">
        <v>39</v>
      </c>
      <c r="H50" s="26"/>
      <c r="I50" s="26"/>
      <c r="R50" s="47"/>
      <c r="X50" s="12"/>
    </row>
    <row r="51" spans="2:33" ht="18.75" customHeight="1" x14ac:dyDescent="0.25">
      <c r="B51" s="40" t="s">
        <v>89</v>
      </c>
      <c r="C51" s="40" t="s">
        <v>210</v>
      </c>
      <c r="D51" s="40" t="s">
        <v>241</v>
      </c>
      <c r="E51" s="40" t="s">
        <v>22</v>
      </c>
      <c r="F51" s="40" t="s">
        <v>90</v>
      </c>
      <c r="G51" s="40" t="s">
        <v>39</v>
      </c>
      <c r="H51" s="40"/>
      <c r="I51" s="40"/>
      <c r="R51" s="47"/>
      <c r="X51" s="12"/>
    </row>
    <row r="52" spans="2:33" ht="18.75" customHeight="1" x14ac:dyDescent="0.25">
      <c r="B52" s="26" t="s">
        <v>89</v>
      </c>
      <c r="C52" s="39" t="s">
        <v>218</v>
      </c>
      <c r="D52" s="39" t="s">
        <v>253</v>
      </c>
      <c r="E52" s="46" t="s">
        <v>22</v>
      </c>
      <c r="F52" s="46" t="s">
        <v>90</v>
      </c>
      <c r="G52" s="46" t="s">
        <v>39</v>
      </c>
      <c r="H52" s="26"/>
      <c r="I52" s="26"/>
      <c r="X52" s="12"/>
    </row>
    <row r="53" spans="2:33" ht="18.75" customHeight="1" x14ac:dyDescent="0.25">
      <c r="B53" s="40" t="s">
        <v>89</v>
      </c>
      <c r="C53" s="40" t="s">
        <v>219</v>
      </c>
      <c r="D53" s="40" t="s">
        <v>248</v>
      </c>
      <c r="E53" s="40" t="s">
        <v>22</v>
      </c>
      <c r="F53" s="40" t="s">
        <v>90</v>
      </c>
      <c r="G53" s="40" t="s">
        <v>39</v>
      </c>
      <c r="H53" s="40"/>
      <c r="I53" s="40"/>
      <c r="X53" s="12"/>
    </row>
    <row r="54" spans="2:33" ht="18.75" customHeight="1" x14ac:dyDescent="0.25">
      <c r="B54" s="26" t="s">
        <v>89</v>
      </c>
      <c r="C54" s="39" t="s">
        <v>220</v>
      </c>
      <c r="D54" s="39" t="s">
        <v>254</v>
      </c>
      <c r="E54" s="46" t="s">
        <v>22</v>
      </c>
      <c r="F54" s="46" t="s">
        <v>90</v>
      </c>
      <c r="G54" s="46" t="s">
        <v>39</v>
      </c>
      <c r="H54" s="26"/>
      <c r="I54" s="26"/>
      <c r="X54" s="12"/>
    </row>
    <row r="55" spans="2:33" ht="18.75" customHeight="1" x14ac:dyDescent="0.25">
      <c r="B55" s="40" t="s">
        <v>89</v>
      </c>
      <c r="C55" s="40" t="s">
        <v>221</v>
      </c>
      <c r="D55" s="40" t="s">
        <v>249</v>
      </c>
      <c r="E55" s="40" t="s">
        <v>22</v>
      </c>
      <c r="F55" s="40" t="s">
        <v>90</v>
      </c>
      <c r="G55" s="40" t="s">
        <v>39</v>
      </c>
      <c r="H55" s="40"/>
      <c r="I55" s="40"/>
      <c r="X55" s="12"/>
    </row>
    <row r="56" spans="2:33" ht="18.75" customHeight="1" x14ac:dyDescent="0.25">
      <c r="B56" s="39" t="s">
        <v>89</v>
      </c>
      <c r="C56" s="39" t="s">
        <v>222</v>
      </c>
      <c r="D56" s="39" t="s">
        <v>255</v>
      </c>
      <c r="E56" s="46" t="s">
        <v>22</v>
      </c>
      <c r="F56" s="46" t="s">
        <v>90</v>
      </c>
      <c r="G56" s="46" t="s">
        <v>39</v>
      </c>
      <c r="H56" s="26"/>
      <c r="I56" s="26"/>
      <c r="X56" s="12"/>
      <c r="AA56" t="s">
        <v>140</v>
      </c>
      <c r="AB56">
        <f t="shared" ref="AB56:AG56" si="0">AB46*0.92</f>
        <v>1046.5</v>
      </c>
      <c r="AC56">
        <f t="shared" si="0"/>
        <v>989</v>
      </c>
      <c r="AD56">
        <f t="shared" si="0"/>
        <v>931.5</v>
      </c>
      <c r="AE56">
        <f t="shared" si="0"/>
        <v>874</v>
      </c>
      <c r="AF56">
        <f t="shared" si="0"/>
        <v>816.5</v>
      </c>
      <c r="AG56">
        <f t="shared" si="0"/>
        <v>759</v>
      </c>
    </row>
    <row r="57" spans="2:33" ht="18.75" customHeight="1" x14ac:dyDescent="0.25">
      <c r="B57" s="40" t="s">
        <v>89</v>
      </c>
      <c r="C57" s="40" t="s">
        <v>251</v>
      </c>
      <c r="D57" s="40" t="s">
        <v>250</v>
      </c>
      <c r="E57" s="40" t="s">
        <v>22</v>
      </c>
      <c r="F57" s="40" t="s">
        <v>90</v>
      </c>
      <c r="G57" s="40" t="s">
        <v>39</v>
      </c>
      <c r="H57" s="40"/>
      <c r="I57" s="40"/>
      <c r="X57" s="12"/>
      <c r="Z57" t="s">
        <v>141</v>
      </c>
      <c r="AA57" t="s">
        <v>142</v>
      </c>
      <c r="AB57">
        <f>(1250+2100)/2*0.92</f>
        <v>1541</v>
      </c>
      <c r="AC57" t="s">
        <v>143</v>
      </c>
    </row>
    <row r="58" spans="2:33" ht="18.75" customHeight="1" x14ac:dyDescent="0.25">
      <c r="B58" s="26" t="s">
        <v>89</v>
      </c>
      <c r="C58" s="39" t="s">
        <v>206</v>
      </c>
      <c r="D58" s="39" t="s">
        <v>237</v>
      </c>
      <c r="E58" s="46" t="s">
        <v>22</v>
      </c>
      <c r="F58" s="46" t="s">
        <v>90</v>
      </c>
      <c r="G58" s="46" t="s">
        <v>39</v>
      </c>
      <c r="H58" s="26"/>
      <c r="I58" s="26"/>
      <c r="X58" s="12"/>
      <c r="Z58" t="s">
        <v>144</v>
      </c>
      <c r="AA58" t="s">
        <v>142</v>
      </c>
      <c r="AB58">
        <f>(3000+7000)/2*0.92</f>
        <v>4600</v>
      </c>
      <c r="AC58">
        <f>(AC46-AG46)/(AC45-AG45)</f>
        <v>-12.5</v>
      </c>
    </row>
    <row r="59" spans="2:33" ht="18.75" customHeight="1" x14ac:dyDescent="0.25">
      <c r="B59" s="40" t="s">
        <v>89</v>
      </c>
      <c r="C59" s="40" t="s">
        <v>213</v>
      </c>
      <c r="D59" s="40" t="s">
        <v>244</v>
      </c>
      <c r="E59" s="40" t="s">
        <v>22</v>
      </c>
      <c r="F59" s="40" t="s">
        <v>90</v>
      </c>
      <c r="G59" s="40" t="s">
        <v>39</v>
      </c>
      <c r="H59" s="40"/>
      <c r="I59" s="40"/>
      <c r="X59" s="12"/>
    </row>
    <row r="60" spans="2:33" ht="18.75" customHeight="1" x14ac:dyDescent="0.25">
      <c r="B60" s="26" t="s">
        <v>89</v>
      </c>
      <c r="C60" s="39" t="s">
        <v>203</v>
      </c>
      <c r="D60" s="39" t="s">
        <v>234</v>
      </c>
      <c r="E60" s="46" t="s">
        <v>22</v>
      </c>
      <c r="F60" s="46" t="s">
        <v>90</v>
      </c>
      <c r="G60" s="46" t="s">
        <v>39</v>
      </c>
      <c r="H60" s="26"/>
      <c r="I60" s="26"/>
      <c r="X60" s="12"/>
    </row>
    <row r="61" spans="2:33" ht="18.75" customHeight="1" x14ac:dyDescent="0.25">
      <c r="B61" s="40" t="s">
        <v>89</v>
      </c>
      <c r="C61" s="40" t="s">
        <v>209</v>
      </c>
      <c r="D61" s="40" t="s">
        <v>240</v>
      </c>
      <c r="E61" s="40" t="s">
        <v>22</v>
      </c>
      <c r="F61" s="40" t="s">
        <v>90</v>
      </c>
      <c r="G61" s="40" t="s">
        <v>39</v>
      </c>
      <c r="H61" s="40"/>
      <c r="I61" s="40"/>
      <c r="X61" s="12"/>
      <c r="AB61" t="s">
        <v>139</v>
      </c>
      <c r="AC61" t="s">
        <v>140</v>
      </c>
    </row>
    <row r="62" spans="2:33" ht="18.75" customHeight="1" x14ac:dyDescent="0.25">
      <c r="B62" s="26" t="s">
        <v>89</v>
      </c>
      <c r="C62" s="39" t="s">
        <v>224</v>
      </c>
      <c r="D62" s="39" t="s">
        <v>256</v>
      </c>
      <c r="E62" s="46" t="s">
        <v>22</v>
      </c>
      <c r="F62" s="46" t="s">
        <v>90</v>
      </c>
      <c r="G62" s="46" t="s">
        <v>39</v>
      </c>
      <c r="H62" s="26"/>
      <c r="I62" s="26"/>
      <c r="X62" s="12"/>
    </row>
    <row r="63" spans="2:33" ht="18.75" customHeight="1" x14ac:dyDescent="0.25">
      <c r="B63" s="40" t="s">
        <v>89</v>
      </c>
      <c r="C63" s="40" t="s">
        <v>200</v>
      </c>
      <c r="D63" s="40" t="s">
        <v>231</v>
      </c>
      <c r="E63" s="40" t="s">
        <v>22</v>
      </c>
      <c r="F63" s="40" t="s">
        <v>90</v>
      </c>
      <c r="G63" s="40" t="s">
        <v>39</v>
      </c>
      <c r="H63" s="40"/>
      <c r="I63" s="40"/>
      <c r="X63" s="12"/>
    </row>
    <row r="64" spans="2:33" ht="18.75" customHeight="1" x14ac:dyDescent="0.25">
      <c r="B64" s="26" t="s">
        <v>89</v>
      </c>
      <c r="C64" s="39" t="s">
        <v>225</v>
      </c>
      <c r="D64" s="39" t="s">
        <v>257</v>
      </c>
      <c r="E64" s="46" t="s">
        <v>22</v>
      </c>
      <c r="F64" s="46" t="s">
        <v>90</v>
      </c>
      <c r="G64" s="46" t="s">
        <v>39</v>
      </c>
      <c r="H64" s="26"/>
      <c r="I64" s="26"/>
      <c r="X64" s="12"/>
    </row>
    <row r="65" spans="2:29" ht="18.75" customHeight="1" x14ac:dyDescent="0.25">
      <c r="B65" s="40" t="s">
        <v>89</v>
      </c>
      <c r="C65" s="40" t="s">
        <v>214</v>
      </c>
      <c r="D65" s="40" t="s">
        <v>245</v>
      </c>
      <c r="E65" s="40" t="s">
        <v>22</v>
      </c>
      <c r="F65" s="40" t="s">
        <v>90</v>
      </c>
      <c r="G65" s="40" t="s">
        <v>39</v>
      </c>
      <c r="H65" s="40"/>
      <c r="I65" s="40"/>
      <c r="X65" s="12"/>
    </row>
    <row r="66" spans="2:29" ht="18.75" customHeight="1" x14ac:dyDescent="0.25">
      <c r="B66" s="39" t="s">
        <v>89</v>
      </c>
      <c r="C66" s="39" t="s">
        <v>215</v>
      </c>
      <c r="D66" s="39" t="s">
        <v>246</v>
      </c>
      <c r="E66" s="46" t="s">
        <v>22</v>
      </c>
      <c r="F66" s="46" t="s">
        <v>90</v>
      </c>
      <c r="G66" s="46" t="s">
        <v>39</v>
      </c>
      <c r="H66" s="26"/>
      <c r="I66" s="26"/>
      <c r="X66" s="12"/>
    </row>
    <row r="67" spans="2:29" ht="18.75" customHeight="1" x14ac:dyDescent="0.25">
      <c r="B67" s="40" t="s">
        <v>89</v>
      </c>
      <c r="C67" s="40" t="s">
        <v>204</v>
      </c>
      <c r="D67" s="40" t="s">
        <v>235</v>
      </c>
      <c r="E67" s="40" t="s">
        <v>22</v>
      </c>
      <c r="F67" s="40" t="s">
        <v>90</v>
      </c>
      <c r="G67" s="40" t="s">
        <v>39</v>
      </c>
      <c r="H67" s="40"/>
      <c r="I67" s="40"/>
      <c r="X67" s="12"/>
      <c r="AB67">
        <v>1</v>
      </c>
      <c r="AC67">
        <v>0.92</v>
      </c>
    </row>
    <row r="68" spans="2:29" ht="18.75" customHeight="1" x14ac:dyDescent="0.25">
      <c r="B68" s="26" t="s">
        <v>89</v>
      </c>
      <c r="C68" s="39" t="s">
        <v>205</v>
      </c>
      <c r="D68" s="39" t="s">
        <v>236</v>
      </c>
      <c r="E68" s="46" t="s">
        <v>22</v>
      </c>
      <c r="F68" s="46" t="s">
        <v>90</v>
      </c>
      <c r="G68" s="46" t="s">
        <v>39</v>
      </c>
      <c r="H68" s="26"/>
      <c r="I68" s="26"/>
      <c r="X68" s="12"/>
    </row>
    <row r="69" spans="2:29" ht="18.75" customHeight="1" x14ac:dyDescent="0.25">
      <c r="B69" s="40" t="s">
        <v>89</v>
      </c>
      <c r="C69" s="40" t="s">
        <v>211</v>
      </c>
      <c r="D69" s="40" t="s">
        <v>242</v>
      </c>
      <c r="E69" s="40" t="s">
        <v>22</v>
      </c>
      <c r="F69" s="40" t="s">
        <v>90</v>
      </c>
      <c r="G69" s="40" t="s">
        <v>39</v>
      </c>
      <c r="H69" s="40"/>
      <c r="I69" s="40"/>
      <c r="X69" s="12"/>
    </row>
    <row r="70" spans="2:29" ht="18.75" customHeight="1" x14ac:dyDescent="0.25">
      <c r="B70" s="26" t="s">
        <v>89</v>
      </c>
      <c r="C70" s="39" t="s">
        <v>201</v>
      </c>
      <c r="D70" s="39" t="s">
        <v>232</v>
      </c>
      <c r="E70" s="46" t="s">
        <v>22</v>
      </c>
      <c r="F70" s="46" t="s">
        <v>90</v>
      </c>
      <c r="G70" s="46" t="s">
        <v>39</v>
      </c>
      <c r="H70" s="26"/>
      <c r="I70" s="26"/>
      <c r="X70" s="12"/>
    </row>
    <row r="71" spans="2:29" ht="18.75" customHeight="1" x14ac:dyDescent="0.25">
      <c r="B71" s="40" t="s">
        <v>89</v>
      </c>
      <c r="C71" s="40" t="s">
        <v>202</v>
      </c>
      <c r="D71" s="40" t="s">
        <v>233</v>
      </c>
      <c r="E71" s="40" t="s">
        <v>22</v>
      </c>
      <c r="F71" s="40" t="s">
        <v>90</v>
      </c>
      <c r="G71" s="40" t="s">
        <v>39</v>
      </c>
      <c r="H71" s="40"/>
      <c r="I71" s="40"/>
      <c r="X71" s="12"/>
    </row>
    <row r="72" spans="2:29" ht="18.75" customHeight="1" x14ac:dyDescent="0.25">
      <c r="B72" s="26" t="s">
        <v>89</v>
      </c>
      <c r="C72" s="39" t="s">
        <v>207</v>
      </c>
      <c r="D72" s="39" t="s">
        <v>238</v>
      </c>
      <c r="E72" s="46" t="s">
        <v>22</v>
      </c>
      <c r="F72" s="46" t="s">
        <v>90</v>
      </c>
      <c r="G72" s="46" t="s">
        <v>39</v>
      </c>
      <c r="H72" s="26"/>
      <c r="I72" s="26"/>
      <c r="X72" s="12"/>
    </row>
    <row r="73" spans="2:29" ht="18.75" customHeight="1" x14ac:dyDescent="0.25">
      <c r="B73" s="40" t="s">
        <v>89</v>
      </c>
      <c r="C73" s="40" t="s">
        <v>212</v>
      </c>
      <c r="D73" s="40" t="s">
        <v>243</v>
      </c>
      <c r="E73" s="40" t="s">
        <v>22</v>
      </c>
      <c r="F73" s="40" t="s">
        <v>90</v>
      </c>
      <c r="G73" s="40" t="s">
        <v>39</v>
      </c>
      <c r="H73" s="40"/>
      <c r="I73" s="40"/>
      <c r="X73" s="12"/>
    </row>
    <row r="74" spans="2:29" ht="18.75" customHeight="1" x14ac:dyDescent="0.25">
      <c r="B74" s="26" t="s">
        <v>89</v>
      </c>
      <c r="C74" s="26" t="s">
        <v>330</v>
      </c>
      <c r="D74" s="26" t="s">
        <v>345</v>
      </c>
      <c r="E74" s="26" t="s">
        <v>22</v>
      </c>
      <c r="F74" s="26" t="s">
        <v>90</v>
      </c>
      <c r="G74" s="26" t="s">
        <v>39</v>
      </c>
      <c r="H74" s="26"/>
      <c r="I74" s="26"/>
      <c r="X74" s="12"/>
    </row>
    <row r="75" spans="2:29" ht="18.75" customHeight="1" x14ac:dyDescent="0.25">
      <c r="B75" s="42" t="s">
        <v>89</v>
      </c>
      <c r="C75" s="50" t="s">
        <v>331</v>
      </c>
      <c r="D75" s="50" t="s">
        <v>346</v>
      </c>
      <c r="E75" s="42" t="s">
        <v>22</v>
      </c>
      <c r="F75" s="42" t="s">
        <v>90</v>
      </c>
      <c r="G75" s="42" t="s">
        <v>39</v>
      </c>
      <c r="H75" s="42"/>
      <c r="I75" s="42"/>
      <c r="X75" s="12"/>
    </row>
    <row r="76" spans="2:29" ht="18.75" customHeight="1" x14ac:dyDescent="0.25">
      <c r="B76" s="26" t="s">
        <v>89</v>
      </c>
      <c r="C76" s="54" t="s">
        <v>332</v>
      </c>
      <c r="D76" s="54" t="s">
        <v>347</v>
      </c>
      <c r="E76" s="46" t="s">
        <v>22</v>
      </c>
      <c r="F76" s="46" t="s">
        <v>90</v>
      </c>
      <c r="G76" s="46" t="s">
        <v>39</v>
      </c>
      <c r="H76" s="26"/>
      <c r="I76" s="26"/>
      <c r="X76" s="12"/>
    </row>
    <row r="77" spans="2:29" ht="18.75" customHeight="1" x14ac:dyDescent="0.25">
      <c r="B77" s="42" t="s">
        <v>89</v>
      </c>
      <c r="C77" s="50" t="s">
        <v>333</v>
      </c>
      <c r="D77" s="50" t="s">
        <v>348</v>
      </c>
      <c r="E77" s="42" t="s">
        <v>22</v>
      </c>
      <c r="F77" s="42" t="s">
        <v>90</v>
      </c>
      <c r="G77" s="42" t="s">
        <v>39</v>
      </c>
      <c r="H77" s="42"/>
      <c r="I77" s="42"/>
      <c r="X77" s="12"/>
    </row>
    <row r="78" spans="2:29" ht="18.75" customHeight="1" x14ac:dyDescent="0.25">
      <c r="B78" s="26" t="s">
        <v>89</v>
      </c>
      <c r="C78" s="54" t="s">
        <v>334</v>
      </c>
      <c r="D78" s="54" t="s">
        <v>349</v>
      </c>
      <c r="E78" s="46" t="s">
        <v>22</v>
      </c>
      <c r="F78" s="46" t="s">
        <v>90</v>
      </c>
      <c r="G78" s="46" t="s">
        <v>39</v>
      </c>
      <c r="H78" s="26"/>
      <c r="I78" s="26"/>
      <c r="X78" s="12"/>
    </row>
    <row r="79" spans="2:29" ht="18.75" customHeight="1" x14ac:dyDescent="0.25">
      <c r="B79" s="40" t="s">
        <v>89</v>
      </c>
      <c r="C79" s="50" t="s">
        <v>335</v>
      </c>
      <c r="D79" s="50" t="s">
        <v>350</v>
      </c>
      <c r="E79" s="40" t="s">
        <v>22</v>
      </c>
      <c r="F79" s="40" t="s">
        <v>90</v>
      </c>
      <c r="G79" s="40" t="s">
        <v>39</v>
      </c>
      <c r="H79" s="40"/>
      <c r="I79" s="40"/>
      <c r="X79" s="12"/>
    </row>
    <row r="80" spans="2:29" ht="18.75" customHeight="1" x14ac:dyDescent="0.25">
      <c r="B80" s="26" t="s">
        <v>89</v>
      </c>
      <c r="C80" s="54" t="s">
        <v>336</v>
      </c>
      <c r="D80" s="54" t="s">
        <v>351</v>
      </c>
      <c r="E80" s="46" t="s">
        <v>22</v>
      </c>
      <c r="F80" s="46" t="s">
        <v>90</v>
      </c>
      <c r="G80" s="46" t="s">
        <v>39</v>
      </c>
      <c r="H80" s="26"/>
      <c r="I80" s="26"/>
      <c r="X80" s="12"/>
    </row>
    <row r="81" spans="2:24" ht="18.75" customHeight="1" x14ac:dyDescent="0.25">
      <c r="B81" s="40" t="s">
        <v>89</v>
      </c>
      <c r="C81" s="50" t="s">
        <v>337</v>
      </c>
      <c r="D81" s="50" t="s">
        <v>352</v>
      </c>
      <c r="E81" s="40" t="s">
        <v>22</v>
      </c>
      <c r="F81" s="40" t="s">
        <v>90</v>
      </c>
      <c r="G81" s="40" t="s">
        <v>39</v>
      </c>
      <c r="H81" s="40"/>
      <c r="I81" s="40"/>
      <c r="X81" s="12"/>
    </row>
    <row r="82" spans="2:24" ht="18.75" customHeight="1" x14ac:dyDescent="0.25">
      <c r="B82" s="26" t="s">
        <v>89</v>
      </c>
      <c r="C82" s="54" t="s">
        <v>338</v>
      </c>
      <c r="D82" s="54" t="s">
        <v>353</v>
      </c>
      <c r="E82" s="46" t="s">
        <v>22</v>
      </c>
      <c r="F82" s="46" t="s">
        <v>90</v>
      </c>
      <c r="G82" s="46" t="s">
        <v>39</v>
      </c>
      <c r="H82" s="26"/>
      <c r="I82" s="26"/>
      <c r="X82" s="12"/>
    </row>
    <row r="83" spans="2:24" ht="18.75" customHeight="1" x14ac:dyDescent="0.25">
      <c r="B83" s="40" t="s">
        <v>89</v>
      </c>
      <c r="C83" s="50" t="s">
        <v>339</v>
      </c>
      <c r="D83" s="50" t="s">
        <v>354</v>
      </c>
      <c r="E83" s="40" t="s">
        <v>22</v>
      </c>
      <c r="F83" s="40" t="s">
        <v>90</v>
      </c>
      <c r="G83" s="40" t="s">
        <v>39</v>
      </c>
      <c r="H83" s="40"/>
      <c r="I83" s="40"/>
      <c r="X83" s="12"/>
    </row>
    <row r="84" spans="2:24" ht="18.75" customHeight="1" x14ac:dyDescent="0.25">
      <c r="B84" s="39" t="s">
        <v>89</v>
      </c>
      <c r="C84" s="54" t="s">
        <v>340</v>
      </c>
      <c r="D84" s="54" t="s">
        <v>355</v>
      </c>
      <c r="E84" s="46" t="s">
        <v>22</v>
      </c>
      <c r="F84" s="46" t="s">
        <v>90</v>
      </c>
      <c r="G84" s="46" t="s">
        <v>39</v>
      </c>
      <c r="H84" s="26"/>
      <c r="I84" s="26"/>
      <c r="X84" s="12"/>
    </row>
    <row r="85" spans="2:24" ht="18.75" customHeight="1" x14ac:dyDescent="0.25">
      <c r="B85" s="40" t="s">
        <v>89</v>
      </c>
      <c r="C85" s="50" t="s">
        <v>341</v>
      </c>
      <c r="D85" s="50" t="s">
        <v>356</v>
      </c>
      <c r="E85" s="40" t="s">
        <v>22</v>
      </c>
      <c r="F85" s="40" t="s">
        <v>90</v>
      </c>
      <c r="G85" s="40" t="s">
        <v>39</v>
      </c>
      <c r="H85" s="40"/>
      <c r="I85" s="40"/>
      <c r="X85" s="12"/>
    </row>
    <row r="86" spans="2:24" ht="18.75" customHeight="1" x14ac:dyDescent="0.25">
      <c r="B86" s="26" t="s">
        <v>89</v>
      </c>
      <c r="C86" s="54" t="s">
        <v>342</v>
      </c>
      <c r="D86" s="54" t="s">
        <v>357</v>
      </c>
      <c r="E86" s="46" t="s">
        <v>22</v>
      </c>
      <c r="F86" s="46" t="s">
        <v>90</v>
      </c>
      <c r="G86" s="46" t="s">
        <v>39</v>
      </c>
      <c r="H86" s="26"/>
      <c r="I86" s="26"/>
      <c r="X86" s="12"/>
    </row>
    <row r="87" spans="2:24" ht="18.75" customHeight="1" x14ac:dyDescent="0.25">
      <c r="B87" s="40" t="s">
        <v>89</v>
      </c>
      <c r="C87" s="50" t="s">
        <v>343</v>
      </c>
      <c r="D87" s="50" t="s">
        <v>358</v>
      </c>
      <c r="E87" s="40" t="s">
        <v>22</v>
      </c>
      <c r="F87" s="40" t="s">
        <v>90</v>
      </c>
      <c r="G87" s="40" t="s">
        <v>39</v>
      </c>
      <c r="H87" s="40"/>
      <c r="I87" s="40"/>
      <c r="X87" s="12"/>
    </row>
    <row r="88" spans="2:24" ht="18.75" customHeight="1" x14ac:dyDescent="0.25">
      <c r="B88" s="26" t="s">
        <v>89</v>
      </c>
      <c r="C88" s="54" t="s">
        <v>344</v>
      </c>
      <c r="D88" s="54" t="s">
        <v>359</v>
      </c>
      <c r="E88" s="46" t="s">
        <v>22</v>
      </c>
      <c r="F88" s="46" t="s">
        <v>90</v>
      </c>
      <c r="G88" s="46" t="s">
        <v>39</v>
      </c>
      <c r="H88" s="26"/>
      <c r="I88" s="26"/>
      <c r="X88" s="12"/>
    </row>
    <row r="89" spans="2:24" ht="18.75" customHeight="1" x14ac:dyDescent="0.25">
      <c r="B89" s="40" t="s">
        <v>89</v>
      </c>
      <c r="C89" s="50" t="s">
        <v>373</v>
      </c>
      <c r="D89" s="50" t="s">
        <v>360</v>
      </c>
      <c r="E89" s="40" t="s">
        <v>22</v>
      </c>
      <c r="F89" s="40" t="s">
        <v>90</v>
      </c>
      <c r="G89" s="40" t="s">
        <v>39</v>
      </c>
      <c r="H89" s="40"/>
      <c r="I89" s="40"/>
      <c r="X89" s="12"/>
    </row>
    <row r="90" spans="2:24" ht="18.75" customHeight="1" x14ac:dyDescent="0.25">
      <c r="B90" s="26" t="s">
        <v>89</v>
      </c>
      <c r="C90" s="54" t="s">
        <v>374</v>
      </c>
      <c r="D90" s="54" t="s">
        <v>361</v>
      </c>
      <c r="E90" s="46" t="s">
        <v>22</v>
      </c>
      <c r="F90" s="46" t="s">
        <v>90</v>
      </c>
      <c r="G90" s="46" t="s">
        <v>39</v>
      </c>
      <c r="H90" s="26"/>
      <c r="I90" s="26"/>
      <c r="X90" s="12"/>
    </row>
    <row r="91" spans="2:24" ht="18.75" customHeight="1" x14ac:dyDescent="0.25">
      <c r="B91" s="40" t="s">
        <v>89</v>
      </c>
      <c r="C91" s="50" t="s">
        <v>375</v>
      </c>
      <c r="D91" s="50" t="s">
        <v>362</v>
      </c>
      <c r="E91" s="40" t="s">
        <v>22</v>
      </c>
      <c r="F91" s="40" t="s">
        <v>90</v>
      </c>
      <c r="G91" s="40" t="s">
        <v>39</v>
      </c>
      <c r="H91" s="40"/>
      <c r="I91" s="40"/>
      <c r="X91" s="12"/>
    </row>
    <row r="92" spans="2:24" ht="18.75" customHeight="1" x14ac:dyDescent="0.25">
      <c r="B92" s="26" t="s">
        <v>89</v>
      </c>
      <c r="C92" s="54" t="s">
        <v>376</v>
      </c>
      <c r="D92" s="54" t="s">
        <v>363</v>
      </c>
      <c r="E92" s="46" t="s">
        <v>22</v>
      </c>
      <c r="F92" s="46" t="s">
        <v>90</v>
      </c>
      <c r="G92" s="46" t="s">
        <v>39</v>
      </c>
      <c r="H92" s="26"/>
      <c r="I92" s="26"/>
      <c r="X92" s="12"/>
    </row>
    <row r="93" spans="2:24" ht="18.75" customHeight="1" x14ac:dyDescent="0.25">
      <c r="B93" s="40" t="s">
        <v>89</v>
      </c>
      <c r="C93" s="50" t="s">
        <v>377</v>
      </c>
      <c r="D93" s="50" t="s">
        <v>364</v>
      </c>
      <c r="E93" s="40" t="s">
        <v>22</v>
      </c>
      <c r="F93" s="40" t="s">
        <v>90</v>
      </c>
      <c r="G93" s="40" t="s">
        <v>39</v>
      </c>
      <c r="H93" s="40"/>
      <c r="I93" s="40"/>
      <c r="X93" s="12"/>
    </row>
    <row r="94" spans="2:24" ht="18.600000000000001" customHeight="1" x14ac:dyDescent="0.25">
      <c r="B94" s="39" t="s">
        <v>89</v>
      </c>
      <c r="C94" s="54" t="s">
        <v>378</v>
      </c>
      <c r="D94" s="54" t="s">
        <v>365</v>
      </c>
      <c r="E94" s="46" t="s">
        <v>22</v>
      </c>
      <c r="F94" s="46" t="s">
        <v>90</v>
      </c>
      <c r="G94" s="46" t="s">
        <v>39</v>
      </c>
      <c r="H94" s="26"/>
      <c r="I94" s="26"/>
      <c r="X94" s="12"/>
    </row>
    <row r="95" spans="2:24" ht="18.600000000000001" customHeight="1" x14ac:dyDescent="0.25">
      <c r="B95" s="40" t="s">
        <v>89</v>
      </c>
      <c r="C95" s="50" t="s">
        <v>379</v>
      </c>
      <c r="D95" s="50" t="s">
        <v>366</v>
      </c>
      <c r="E95" s="40" t="s">
        <v>22</v>
      </c>
      <c r="F95" s="40" t="s">
        <v>90</v>
      </c>
      <c r="G95" s="40" t="s">
        <v>39</v>
      </c>
      <c r="H95" s="40"/>
      <c r="I95" s="40"/>
      <c r="X95" s="12"/>
    </row>
    <row r="96" spans="2:24" ht="18.75" customHeight="1" x14ac:dyDescent="0.25">
      <c r="B96" s="26" t="s">
        <v>89</v>
      </c>
      <c r="C96" s="54" t="s">
        <v>380</v>
      </c>
      <c r="D96" s="54" t="s">
        <v>367</v>
      </c>
      <c r="E96" s="46" t="s">
        <v>22</v>
      </c>
      <c r="F96" s="46" t="s">
        <v>90</v>
      </c>
      <c r="G96" s="46" t="s">
        <v>39</v>
      </c>
      <c r="H96" s="26"/>
      <c r="I96" s="26"/>
      <c r="X96" s="12"/>
    </row>
    <row r="97" spans="2:29" ht="18.75" customHeight="1" x14ac:dyDescent="0.25">
      <c r="B97" s="40" t="s">
        <v>89</v>
      </c>
      <c r="C97" s="50" t="s">
        <v>381</v>
      </c>
      <c r="D97" s="50" t="s">
        <v>368</v>
      </c>
      <c r="E97" s="40" t="s">
        <v>22</v>
      </c>
      <c r="F97" s="40" t="s">
        <v>90</v>
      </c>
      <c r="G97" s="40" t="s">
        <v>39</v>
      </c>
      <c r="H97" s="40"/>
      <c r="I97" s="40"/>
      <c r="X97" s="12"/>
    </row>
    <row r="98" spans="2:29" ht="18.75" customHeight="1" x14ac:dyDescent="0.25">
      <c r="B98" s="26" t="s">
        <v>89</v>
      </c>
      <c r="C98" s="54" t="s">
        <v>382</v>
      </c>
      <c r="D98" s="54" t="s">
        <v>369</v>
      </c>
      <c r="E98" s="46" t="s">
        <v>22</v>
      </c>
      <c r="F98" s="46" t="s">
        <v>90</v>
      </c>
      <c r="G98" s="46" t="s">
        <v>39</v>
      </c>
      <c r="H98" s="26"/>
      <c r="I98" s="26"/>
      <c r="X98" s="12"/>
    </row>
    <row r="99" spans="2:29" ht="18.75" customHeight="1" x14ac:dyDescent="0.25">
      <c r="B99" s="40" t="s">
        <v>89</v>
      </c>
      <c r="C99" s="50" t="s">
        <v>383</v>
      </c>
      <c r="D99" s="50" t="s">
        <v>370</v>
      </c>
      <c r="E99" s="40" t="s">
        <v>22</v>
      </c>
      <c r="F99" s="40" t="s">
        <v>90</v>
      </c>
      <c r="G99" s="40" t="s">
        <v>39</v>
      </c>
      <c r="H99" s="40"/>
      <c r="I99" s="40"/>
      <c r="X99" s="12"/>
    </row>
    <row r="100" spans="2:29" ht="18.75" customHeight="1" x14ac:dyDescent="0.25">
      <c r="B100" s="26" t="s">
        <v>89</v>
      </c>
      <c r="C100" s="54" t="s">
        <v>384</v>
      </c>
      <c r="D100" s="54" t="s">
        <v>371</v>
      </c>
      <c r="E100" s="46" t="s">
        <v>22</v>
      </c>
      <c r="F100" s="46" t="s">
        <v>90</v>
      </c>
      <c r="G100" s="46" t="s">
        <v>39</v>
      </c>
      <c r="H100" s="26"/>
      <c r="I100" s="26"/>
      <c r="X100" s="12"/>
    </row>
    <row r="101" spans="2:29" ht="18.75" customHeight="1" x14ac:dyDescent="0.25">
      <c r="B101" s="40" t="s">
        <v>89</v>
      </c>
      <c r="C101" s="50" t="s">
        <v>385</v>
      </c>
      <c r="D101" s="50" t="s">
        <v>372</v>
      </c>
      <c r="E101" s="40" t="s">
        <v>22</v>
      </c>
      <c r="F101" s="40" t="s">
        <v>90</v>
      </c>
      <c r="G101" s="40" t="s">
        <v>39</v>
      </c>
      <c r="H101" s="40"/>
      <c r="I101" s="40"/>
      <c r="X101" s="12"/>
    </row>
    <row r="102" spans="2:29" ht="18.75" customHeight="1" x14ac:dyDescent="0.25">
      <c r="B102" s="26" t="s">
        <v>89</v>
      </c>
      <c r="C102" s="26" t="s">
        <v>93</v>
      </c>
      <c r="D102" s="26" t="s">
        <v>94</v>
      </c>
      <c r="E102" s="26" t="s">
        <v>22</v>
      </c>
      <c r="F102" s="26" t="s">
        <v>90</v>
      </c>
      <c r="G102" s="26" t="s">
        <v>39</v>
      </c>
      <c r="H102" s="26"/>
      <c r="I102" s="26"/>
      <c r="X102" s="12"/>
    </row>
    <row r="103" spans="2:29" ht="18.75" customHeight="1" x14ac:dyDescent="0.25">
      <c r="B103" s="40" t="s">
        <v>96</v>
      </c>
      <c r="C103" s="40" t="s">
        <v>170</v>
      </c>
      <c r="D103" s="50" t="s">
        <v>302</v>
      </c>
      <c r="E103" s="40" t="s">
        <v>22</v>
      </c>
      <c r="F103" s="40" t="s">
        <v>90</v>
      </c>
      <c r="G103" s="40" t="s">
        <v>39</v>
      </c>
      <c r="H103" s="40"/>
      <c r="I103" s="40"/>
      <c r="X103" s="12"/>
    </row>
    <row r="104" spans="2:29" ht="18.75" customHeight="1" x14ac:dyDescent="0.25">
      <c r="B104" s="26" t="s">
        <v>96</v>
      </c>
      <c r="C104" s="26" t="s">
        <v>171</v>
      </c>
      <c r="D104" s="26" t="s">
        <v>303</v>
      </c>
      <c r="E104" s="26" t="s">
        <v>22</v>
      </c>
      <c r="F104" s="26" t="s">
        <v>90</v>
      </c>
      <c r="G104" s="26" t="s">
        <v>39</v>
      </c>
      <c r="H104" s="26"/>
      <c r="I104" s="26"/>
      <c r="X104" s="12"/>
    </row>
    <row r="105" spans="2:29" ht="18.75" customHeight="1" x14ac:dyDescent="0.25">
      <c r="B105" s="40" t="s">
        <v>96</v>
      </c>
      <c r="C105" s="40" t="s">
        <v>178</v>
      </c>
      <c r="D105" s="50" t="s">
        <v>304</v>
      </c>
      <c r="E105" s="40" t="s">
        <v>22</v>
      </c>
      <c r="F105" s="40" t="s">
        <v>90</v>
      </c>
      <c r="G105" s="40" t="s">
        <v>39</v>
      </c>
      <c r="H105" s="40"/>
      <c r="I105" s="40"/>
    </row>
    <row r="106" spans="2:29" ht="18.75" customHeight="1" x14ac:dyDescent="0.25">
      <c r="B106" s="26" t="s">
        <v>96</v>
      </c>
      <c r="C106" s="26" t="s">
        <v>185</v>
      </c>
      <c r="D106" s="26" t="s">
        <v>305</v>
      </c>
      <c r="E106" s="26" t="s">
        <v>22</v>
      </c>
      <c r="F106" s="26" t="s">
        <v>90</v>
      </c>
      <c r="G106" s="26" t="s">
        <v>39</v>
      </c>
      <c r="H106" s="26"/>
      <c r="I106" s="26"/>
      <c r="X106" s="12"/>
    </row>
    <row r="107" spans="2:29" ht="18.75" customHeight="1" x14ac:dyDescent="0.25">
      <c r="B107" s="40" t="s">
        <v>96</v>
      </c>
      <c r="C107" s="40" t="s">
        <v>187</v>
      </c>
      <c r="D107" s="50" t="s">
        <v>306</v>
      </c>
      <c r="E107" s="40" t="s">
        <v>22</v>
      </c>
      <c r="F107" s="40" t="s">
        <v>90</v>
      </c>
      <c r="G107" s="40" t="s">
        <v>39</v>
      </c>
      <c r="H107" s="40"/>
      <c r="I107" s="40"/>
      <c r="X107" s="12"/>
    </row>
    <row r="108" spans="2:29" ht="25.5" customHeight="1" x14ac:dyDescent="0.25">
      <c r="B108" s="26" t="s">
        <v>96</v>
      </c>
      <c r="C108" s="26" t="s">
        <v>196</v>
      </c>
      <c r="D108" s="26" t="s">
        <v>307</v>
      </c>
      <c r="E108" s="26" t="s">
        <v>22</v>
      </c>
      <c r="F108" s="26" t="s">
        <v>90</v>
      </c>
      <c r="G108" s="26" t="s">
        <v>39</v>
      </c>
      <c r="H108" s="26"/>
      <c r="I108" s="26"/>
      <c r="X108" s="12"/>
    </row>
    <row r="109" spans="2:29" ht="18.75" customHeight="1" x14ac:dyDescent="0.25">
      <c r="B109" s="40" t="s">
        <v>96</v>
      </c>
      <c r="C109" s="40" t="s">
        <v>194</v>
      </c>
      <c r="D109" s="50" t="s">
        <v>308</v>
      </c>
      <c r="E109" s="40" t="s">
        <v>22</v>
      </c>
      <c r="F109" s="40" t="s">
        <v>90</v>
      </c>
      <c r="G109" s="40" t="s">
        <v>39</v>
      </c>
      <c r="H109" s="40"/>
      <c r="I109" s="40"/>
      <c r="X109" s="12"/>
    </row>
    <row r="110" spans="2:29" ht="18.75" customHeight="1" x14ac:dyDescent="0.25">
      <c r="B110" s="26" t="s">
        <v>96</v>
      </c>
      <c r="C110" s="26" t="s">
        <v>195</v>
      </c>
      <c r="D110" s="26" t="s">
        <v>309</v>
      </c>
      <c r="E110" s="26" t="s">
        <v>22</v>
      </c>
      <c r="F110" s="26" t="s">
        <v>90</v>
      </c>
      <c r="G110" s="26" t="s">
        <v>39</v>
      </c>
      <c r="H110" s="26"/>
      <c r="I110" s="26"/>
      <c r="X110" s="12"/>
      <c r="Y110" s="33" t="s">
        <v>156</v>
      </c>
    </row>
    <row r="111" spans="2:29" ht="18.75" customHeight="1" x14ac:dyDescent="0.25">
      <c r="B111" s="40" t="s">
        <v>96</v>
      </c>
      <c r="C111" s="40" t="s">
        <v>197</v>
      </c>
      <c r="D111" s="50" t="s">
        <v>310</v>
      </c>
      <c r="E111" s="40" t="s">
        <v>22</v>
      </c>
      <c r="F111" s="40" t="s">
        <v>90</v>
      </c>
      <c r="G111" s="40" t="s">
        <v>39</v>
      </c>
      <c r="H111" s="40"/>
      <c r="I111" s="40"/>
      <c r="Z111">
        <v>2025</v>
      </c>
      <c r="AA111">
        <v>2030</v>
      </c>
      <c r="AB111">
        <v>2035</v>
      </c>
      <c r="AC111">
        <v>2040</v>
      </c>
    </row>
    <row r="112" spans="2:29" ht="18.75" customHeight="1" x14ac:dyDescent="0.25">
      <c r="B112" s="26" t="s">
        <v>96</v>
      </c>
      <c r="C112" s="26" t="s">
        <v>223</v>
      </c>
      <c r="D112" s="26" t="s">
        <v>311</v>
      </c>
      <c r="E112" s="26" t="s">
        <v>22</v>
      </c>
      <c r="F112" s="26" t="s">
        <v>90</v>
      </c>
      <c r="G112" s="26" t="s">
        <v>39</v>
      </c>
      <c r="H112" s="26"/>
      <c r="I112" s="26"/>
    </row>
    <row r="113" spans="2:9" ht="18.75" customHeight="1" x14ac:dyDescent="0.25">
      <c r="B113" s="40" t="s">
        <v>96</v>
      </c>
      <c r="C113" s="40" t="s">
        <v>226</v>
      </c>
      <c r="D113" s="50" t="s">
        <v>312</v>
      </c>
      <c r="E113" s="40" t="s">
        <v>22</v>
      </c>
      <c r="F113" s="40" t="s">
        <v>90</v>
      </c>
      <c r="G113" s="40" t="s">
        <v>39</v>
      </c>
      <c r="H113" s="40"/>
      <c r="I113" s="40"/>
    </row>
    <row r="114" spans="2:9" ht="18.75" customHeight="1" x14ac:dyDescent="0.25">
      <c r="B114" s="26" t="s">
        <v>96</v>
      </c>
      <c r="C114" s="26" t="s">
        <v>227</v>
      </c>
      <c r="D114" s="26" t="s">
        <v>313</v>
      </c>
      <c r="E114" s="26" t="s">
        <v>22</v>
      </c>
      <c r="F114" s="26" t="s">
        <v>90</v>
      </c>
      <c r="G114" s="26" t="s">
        <v>39</v>
      </c>
      <c r="H114" s="26"/>
      <c r="I114" s="26"/>
    </row>
    <row r="115" spans="2:9" ht="18.75" customHeight="1" x14ac:dyDescent="0.25">
      <c r="B115" s="40" t="s">
        <v>96</v>
      </c>
      <c r="C115" s="40" t="s">
        <v>229</v>
      </c>
      <c r="D115" s="50" t="s">
        <v>314</v>
      </c>
      <c r="E115" s="40" t="s">
        <v>22</v>
      </c>
      <c r="F115" s="40" t="s">
        <v>90</v>
      </c>
      <c r="G115" s="40" t="s">
        <v>39</v>
      </c>
      <c r="H115" s="40"/>
      <c r="I115" s="40"/>
    </row>
    <row r="116" spans="2:9" ht="18.75" customHeight="1" x14ac:dyDescent="0.25">
      <c r="B116" s="48" t="s">
        <v>96</v>
      </c>
      <c r="C116" s="48" t="s">
        <v>258</v>
      </c>
      <c r="D116" s="48" t="s">
        <v>315</v>
      </c>
      <c r="E116" s="48" t="s">
        <v>22</v>
      </c>
      <c r="F116" s="48" t="s">
        <v>90</v>
      </c>
      <c r="G116" s="43" t="s">
        <v>39</v>
      </c>
      <c r="H116" s="48"/>
      <c r="I116" s="48"/>
    </row>
    <row r="117" spans="2:9" ht="18.75" customHeight="1" x14ac:dyDescent="0.25">
      <c r="B117" s="40" t="s">
        <v>96</v>
      </c>
      <c r="C117" s="40" t="s">
        <v>260</v>
      </c>
      <c r="D117" s="50" t="s">
        <v>316</v>
      </c>
      <c r="E117" s="40" t="s">
        <v>22</v>
      </c>
      <c r="F117" s="40" t="s">
        <v>90</v>
      </c>
      <c r="G117" s="40" t="s">
        <v>39</v>
      </c>
      <c r="H117" s="40"/>
      <c r="I117" s="40"/>
    </row>
    <row r="118" spans="2:9" ht="18.75" customHeight="1" x14ac:dyDescent="0.25">
      <c r="B118" s="48" t="s">
        <v>96</v>
      </c>
      <c r="C118" s="48" t="s">
        <v>261</v>
      </c>
      <c r="D118" s="48" t="s">
        <v>317</v>
      </c>
      <c r="E118" s="48" t="s">
        <v>22</v>
      </c>
      <c r="F118" s="48" t="s">
        <v>90</v>
      </c>
      <c r="G118" s="43" t="s">
        <v>39</v>
      </c>
      <c r="H118" s="48"/>
      <c r="I118" s="48"/>
    </row>
    <row r="119" spans="2:9" ht="18.75" customHeight="1" x14ac:dyDescent="0.25">
      <c r="B119" s="40" t="s">
        <v>96</v>
      </c>
      <c r="C119" s="40" t="s">
        <v>290</v>
      </c>
      <c r="D119" s="50" t="s">
        <v>318</v>
      </c>
      <c r="E119" s="40" t="s">
        <v>22</v>
      </c>
      <c r="F119" s="40" t="s">
        <v>90</v>
      </c>
      <c r="G119" s="40" t="s">
        <v>39</v>
      </c>
      <c r="H119" s="40"/>
      <c r="I119" s="40"/>
    </row>
    <row r="120" spans="2:9" ht="18.75" customHeight="1" x14ac:dyDescent="0.25">
      <c r="B120" s="48" t="s">
        <v>96</v>
      </c>
      <c r="C120" s="48" t="s">
        <v>291</v>
      </c>
      <c r="D120" s="48" t="s">
        <v>319</v>
      </c>
      <c r="E120" s="48" t="s">
        <v>22</v>
      </c>
      <c r="F120" s="48" t="s">
        <v>90</v>
      </c>
      <c r="G120" s="43" t="s">
        <v>39</v>
      </c>
      <c r="H120" s="48"/>
      <c r="I120" s="48"/>
    </row>
    <row r="121" spans="2:9" ht="18.75" customHeight="1" x14ac:dyDescent="0.25">
      <c r="B121" s="40" t="s">
        <v>96</v>
      </c>
      <c r="C121" s="40" t="s">
        <v>292</v>
      </c>
      <c r="D121" s="50" t="s">
        <v>320</v>
      </c>
      <c r="E121" s="40" t="s">
        <v>22</v>
      </c>
      <c r="F121" s="40" t="s">
        <v>90</v>
      </c>
      <c r="G121" s="40" t="s">
        <v>39</v>
      </c>
      <c r="H121" s="40"/>
      <c r="I121" s="40"/>
    </row>
    <row r="122" spans="2:9" ht="18.75" customHeight="1" x14ac:dyDescent="0.25">
      <c r="B122" s="48" t="s">
        <v>96</v>
      </c>
      <c r="C122" s="48" t="s">
        <v>293</v>
      </c>
      <c r="D122" s="48" t="s">
        <v>321</v>
      </c>
      <c r="E122" s="48" t="s">
        <v>22</v>
      </c>
      <c r="F122" s="48" t="s">
        <v>90</v>
      </c>
      <c r="G122" s="43" t="s">
        <v>39</v>
      </c>
      <c r="H122" s="48"/>
      <c r="I122" s="48"/>
    </row>
    <row r="123" spans="2:9" ht="18.75" customHeight="1" x14ac:dyDescent="0.25">
      <c r="B123" s="40" t="s">
        <v>96</v>
      </c>
      <c r="C123" s="40" t="s">
        <v>294</v>
      </c>
      <c r="D123" s="50" t="s">
        <v>322</v>
      </c>
      <c r="E123" s="40" t="s">
        <v>22</v>
      </c>
      <c r="F123" s="40" t="s">
        <v>90</v>
      </c>
      <c r="G123" s="40" t="s">
        <v>39</v>
      </c>
      <c r="H123" s="40"/>
      <c r="I123" s="40"/>
    </row>
    <row r="124" spans="2:9" ht="18.75" customHeight="1" x14ac:dyDescent="0.25">
      <c r="B124" s="48" t="s">
        <v>96</v>
      </c>
      <c r="C124" s="48" t="s">
        <v>295</v>
      </c>
      <c r="D124" s="48" t="s">
        <v>323</v>
      </c>
      <c r="E124" s="48" t="s">
        <v>22</v>
      </c>
      <c r="F124" s="48" t="s">
        <v>90</v>
      </c>
      <c r="G124" s="43" t="s">
        <v>39</v>
      </c>
      <c r="H124" s="48"/>
      <c r="I124" s="48"/>
    </row>
    <row r="125" spans="2:9" ht="18.75" customHeight="1" x14ac:dyDescent="0.25">
      <c r="B125" s="40" t="s">
        <v>96</v>
      </c>
      <c r="C125" s="50" t="s">
        <v>296</v>
      </c>
      <c r="D125" s="50" t="s">
        <v>324</v>
      </c>
      <c r="E125" s="40" t="s">
        <v>22</v>
      </c>
      <c r="F125" s="40" t="s">
        <v>90</v>
      </c>
      <c r="G125" s="40" t="s">
        <v>39</v>
      </c>
      <c r="H125" s="40"/>
      <c r="I125" s="40"/>
    </row>
    <row r="126" spans="2:9" ht="18.75" customHeight="1" x14ac:dyDescent="0.25">
      <c r="B126" s="48" t="s">
        <v>96</v>
      </c>
      <c r="C126" s="48" t="s">
        <v>297</v>
      </c>
      <c r="D126" s="48" t="s">
        <v>325</v>
      </c>
      <c r="E126" s="48" t="s">
        <v>22</v>
      </c>
      <c r="F126" s="48" t="s">
        <v>90</v>
      </c>
      <c r="G126" s="43" t="s">
        <v>39</v>
      </c>
      <c r="H126" s="48"/>
      <c r="I126" s="48"/>
    </row>
    <row r="127" spans="2:9" ht="18.75" customHeight="1" x14ac:dyDescent="0.25">
      <c r="B127" s="40" t="s">
        <v>96</v>
      </c>
      <c r="C127" s="50" t="s">
        <v>298</v>
      </c>
      <c r="D127" s="50" t="s">
        <v>326</v>
      </c>
      <c r="E127" s="40" t="s">
        <v>22</v>
      </c>
      <c r="F127" s="40" t="s">
        <v>90</v>
      </c>
      <c r="G127" s="40" t="s">
        <v>39</v>
      </c>
      <c r="H127" s="40"/>
      <c r="I127" s="40"/>
    </row>
    <row r="128" spans="2:9" ht="18.75" customHeight="1" x14ac:dyDescent="0.25">
      <c r="B128" s="48" t="s">
        <v>96</v>
      </c>
      <c r="C128" s="48" t="s">
        <v>299</v>
      </c>
      <c r="D128" s="48" t="s">
        <v>327</v>
      </c>
      <c r="E128" s="48" t="s">
        <v>22</v>
      </c>
      <c r="F128" s="48" t="s">
        <v>90</v>
      </c>
      <c r="G128" s="43" t="s">
        <v>39</v>
      </c>
      <c r="H128" s="48"/>
      <c r="I128" s="48"/>
    </row>
    <row r="129" spans="2:29" x14ac:dyDescent="0.25">
      <c r="B129" s="40" t="s">
        <v>96</v>
      </c>
      <c r="C129" s="50" t="s">
        <v>300</v>
      </c>
      <c r="D129" s="50" t="s">
        <v>328</v>
      </c>
      <c r="E129" s="40" t="s">
        <v>22</v>
      </c>
      <c r="F129" s="40" t="s">
        <v>90</v>
      </c>
      <c r="G129" s="40" t="s">
        <v>39</v>
      </c>
      <c r="H129" s="40"/>
      <c r="I129" s="40"/>
    </row>
    <row r="130" spans="2:29" ht="18.75" customHeight="1" thickBot="1" x14ac:dyDescent="0.3">
      <c r="B130" s="24" t="s">
        <v>96</v>
      </c>
      <c r="C130" s="24" t="s">
        <v>301</v>
      </c>
      <c r="D130" s="24" t="s">
        <v>329</v>
      </c>
      <c r="E130" s="24" t="s">
        <v>22</v>
      </c>
      <c r="F130" s="24" t="s">
        <v>90</v>
      </c>
      <c r="G130" s="18" t="s">
        <v>39</v>
      </c>
      <c r="H130" s="24"/>
      <c r="I130" s="24"/>
      <c r="Y130" t="s">
        <v>140</v>
      </c>
      <c r="Z130">
        <v>800</v>
      </c>
      <c r="AA130">
        <v>747</v>
      </c>
      <c r="AB130">
        <v>693</v>
      </c>
      <c r="AC130">
        <v>640</v>
      </c>
    </row>
    <row r="131" spans="2:29" ht="23.25" customHeight="1" x14ac:dyDescent="0.25"/>
    <row r="132" spans="2:29" ht="18.75" customHeight="1" x14ac:dyDescent="0.25">
      <c r="Y132" t="s">
        <v>142</v>
      </c>
      <c r="Z132">
        <v>11400</v>
      </c>
      <c r="AA132">
        <f>(AA130-AE130)/(AA111-AE111)</f>
        <v>0.36798029556650247</v>
      </c>
    </row>
    <row r="133" spans="2:29" ht="18.75" customHeight="1" x14ac:dyDescent="0.25">
      <c r="B133" s="9"/>
      <c r="C133" s="9"/>
      <c r="D133" s="9"/>
      <c r="E133" s="27" t="s">
        <v>98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X133" s="12"/>
    </row>
    <row r="134" spans="2:29" ht="18.75" customHeight="1" x14ac:dyDescent="0.25">
      <c r="B134" s="10" t="s">
        <v>69</v>
      </c>
      <c r="C134" s="10" t="s">
        <v>99</v>
      </c>
      <c r="D134" s="10" t="s">
        <v>100</v>
      </c>
      <c r="E134" s="10" t="s">
        <v>101</v>
      </c>
      <c r="F134" s="10" t="s">
        <v>102</v>
      </c>
      <c r="G134" s="11" t="s">
        <v>103</v>
      </c>
      <c r="H134" s="10" t="s">
        <v>18</v>
      </c>
      <c r="I134" s="11" t="s">
        <v>104</v>
      </c>
      <c r="J134" s="11" t="s">
        <v>105</v>
      </c>
      <c r="K134" s="11" t="s">
        <v>106</v>
      </c>
      <c r="L134" s="11" t="s">
        <v>107</v>
      </c>
      <c r="M134" s="11" t="s">
        <v>108</v>
      </c>
      <c r="N134" s="11" t="s">
        <v>109</v>
      </c>
      <c r="O134" s="11" t="s">
        <v>110</v>
      </c>
      <c r="P134" s="11" t="s">
        <v>111</v>
      </c>
      <c r="Q134" s="11" t="s">
        <v>112</v>
      </c>
      <c r="R134" s="10" t="s">
        <v>113</v>
      </c>
      <c r="X134" s="12"/>
    </row>
    <row r="135" spans="2:29" ht="18.75" customHeight="1" thickBot="1" x14ac:dyDescent="0.3">
      <c r="B135" s="37" t="s">
        <v>114</v>
      </c>
      <c r="C135" s="37"/>
      <c r="D135" s="37"/>
      <c r="E135" s="37" t="s">
        <v>114</v>
      </c>
      <c r="F135" s="37"/>
      <c r="G135" s="37" t="s">
        <v>115</v>
      </c>
      <c r="H135" s="37"/>
      <c r="I135" s="37" t="s">
        <v>116</v>
      </c>
      <c r="J135" s="37" t="s">
        <v>116</v>
      </c>
      <c r="K135" s="37" t="s">
        <v>116</v>
      </c>
      <c r="L135" s="37" t="s">
        <v>116</v>
      </c>
      <c r="M135" s="37" t="s">
        <v>116</v>
      </c>
      <c r="N135" s="37" t="s">
        <v>117</v>
      </c>
      <c r="O135" s="37"/>
      <c r="P135" s="37" t="s">
        <v>118</v>
      </c>
      <c r="Q135" s="37" t="s">
        <v>115</v>
      </c>
      <c r="R135" s="37"/>
      <c r="X135" s="12"/>
    </row>
    <row r="136" spans="2:29" ht="18.75" customHeight="1" x14ac:dyDescent="0.25">
      <c r="B136" s="39" t="str">
        <f t="shared" ref="B136:C163" si="1">C46</f>
        <v>NEW_PP_PV_N11</v>
      </c>
      <c r="C136" s="39" t="str">
        <f t="shared" si="1"/>
        <v>New PV PP at N11</v>
      </c>
      <c r="D136" s="39" t="str">
        <f>C$7</f>
        <v>SUN</v>
      </c>
      <c r="E136" s="39" t="str">
        <f t="shared" ref="E136:E163" si="2">C11</f>
        <v>ELC_N11</v>
      </c>
      <c r="F136" s="41">
        <v>2025</v>
      </c>
      <c r="G136" s="41">
        <v>1</v>
      </c>
      <c r="H136" s="39" t="s">
        <v>122</v>
      </c>
      <c r="I136" s="39">
        <v>653</v>
      </c>
      <c r="J136" s="39">
        <v>587</v>
      </c>
      <c r="K136" s="39">
        <v>521</v>
      </c>
      <c r="L136" s="39">
        <v>455</v>
      </c>
      <c r="M136" s="39">
        <v>460</v>
      </c>
      <c r="N136" s="39"/>
      <c r="O136" s="41">
        <v>0.02</v>
      </c>
      <c r="P136" s="41">
        <v>8.76</v>
      </c>
      <c r="Q136" s="41">
        <v>1</v>
      </c>
      <c r="R136" s="41">
        <v>25</v>
      </c>
      <c r="X136" s="12"/>
    </row>
    <row r="137" spans="2:29" ht="18.75" customHeight="1" x14ac:dyDescent="0.25">
      <c r="B137" s="41" t="str">
        <f t="shared" si="1"/>
        <v>NEW_PP_PV_N12</v>
      </c>
      <c r="C137" s="41" t="str">
        <f t="shared" si="1"/>
        <v>New PV PP at N12</v>
      </c>
      <c r="D137" s="39" t="str">
        <f t="shared" ref="D137:D163" si="3">C$7</f>
        <v>SUN</v>
      </c>
      <c r="E137" s="41" t="str">
        <f t="shared" si="2"/>
        <v>ELC_N12</v>
      </c>
      <c r="F137" s="41">
        <v>2025</v>
      </c>
      <c r="G137" s="41">
        <v>1</v>
      </c>
      <c r="H137" s="25" t="s">
        <v>122</v>
      </c>
      <c r="I137" s="41">
        <v>653</v>
      </c>
      <c r="J137" s="41">
        <v>587</v>
      </c>
      <c r="K137" s="41">
        <v>521</v>
      </c>
      <c r="L137" s="41">
        <v>455</v>
      </c>
      <c r="M137" s="41">
        <v>460</v>
      </c>
      <c r="N137" s="25"/>
      <c r="O137" s="41">
        <v>0.02</v>
      </c>
      <c r="P137" s="41">
        <v>8.76</v>
      </c>
      <c r="Q137" s="41">
        <v>1</v>
      </c>
      <c r="R137" s="41">
        <v>25</v>
      </c>
      <c r="X137" s="12"/>
    </row>
    <row r="138" spans="2:29" x14ac:dyDescent="0.25">
      <c r="B138" s="39" t="str">
        <f t="shared" si="1"/>
        <v>NEW_PP_PV_N21</v>
      </c>
      <c r="C138" s="39" t="str">
        <f t="shared" si="1"/>
        <v>New PV PP at N21</v>
      </c>
      <c r="D138" s="39" t="str">
        <f t="shared" si="3"/>
        <v>SUN</v>
      </c>
      <c r="E138" s="39" t="str">
        <f t="shared" si="2"/>
        <v>ELC_N21</v>
      </c>
      <c r="F138" s="41">
        <v>2025</v>
      </c>
      <c r="G138" s="41">
        <v>1</v>
      </c>
      <c r="H138" s="39" t="s">
        <v>122</v>
      </c>
      <c r="I138" s="39">
        <v>653</v>
      </c>
      <c r="J138" s="39">
        <v>587</v>
      </c>
      <c r="K138" s="39">
        <v>521</v>
      </c>
      <c r="L138" s="39">
        <v>455</v>
      </c>
      <c r="M138" s="39">
        <v>460</v>
      </c>
      <c r="N138" s="39"/>
      <c r="O138" s="41">
        <v>0.02</v>
      </c>
      <c r="P138" s="41">
        <v>8.76</v>
      </c>
      <c r="Q138" s="41">
        <v>1</v>
      </c>
      <c r="R138" s="41">
        <v>25</v>
      </c>
    </row>
    <row r="139" spans="2:29" x14ac:dyDescent="0.25">
      <c r="B139" s="41" t="str">
        <f t="shared" si="1"/>
        <v>NEW_PP_PV_N3</v>
      </c>
      <c r="C139" s="41" t="str">
        <f t="shared" si="1"/>
        <v>New PV PP at N3</v>
      </c>
      <c r="D139" s="39" t="str">
        <f t="shared" si="3"/>
        <v>SUN</v>
      </c>
      <c r="E139" s="41" t="str">
        <f t="shared" si="2"/>
        <v>ELC_N3</v>
      </c>
      <c r="F139" s="41">
        <v>2025</v>
      </c>
      <c r="G139" s="41">
        <v>1</v>
      </c>
      <c r="H139" s="25" t="s">
        <v>123</v>
      </c>
      <c r="I139" s="41">
        <v>653</v>
      </c>
      <c r="J139" s="41">
        <v>587</v>
      </c>
      <c r="K139" s="41">
        <v>521</v>
      </c>
      <c r="L139" s="41">
        <v>455</v>
      </c>
      <c r="M139" s="41">
        <v>460</v>
      </c>
      <c r="N139" s="25"/>
      <c r="O139" s="41">
        <v>0.02</v>
      </c>
      <c r="P139" s="41">
        <v>8.76</v>
      </c>
      <c r="Q139" s="41">
        <v>1</v>
      </c>
      <c r="R139" s="41">
        <v>25</v>
      </c>
    </row>
    <row r="140" spans="2:29" x14ac:dyDescent="0.25">
      <c r="B140" s="39" t="str">
        <f t="shared" si="1"/>
        <v>NEW_PP_PV_N4</v>
      </c>
      <c r="C140" s="39" t="str">
        <f t="shared" si="1"/>
        <v>New PV PP at N4</v>
      </c>
      <c r="D140" s="39" t="str">
        <f t="shared" si="3"/>
        <v>SUN</v>
      </c>
      <c r="E140" s="39" t="str">
        <f t="shared" si="2"/>
        <v>ELC_N4</v>
      </c>
      <c r="F140" s="41">
        <v>2025</v>
      </c>
      <c r="G140" s="41">
        <v>1</v>
      </c>
      <c r="H140" s="39" t="s">
        <v>123</v>
      </c>
      <c r="I140" s="39">
        <v>653</v>
      </c>
      <c r="J140" s="39">
        <v>587</v>
      </c>
      <c r="K140" s="39">
        <v>521</v>
      </c>
      <c r="L140" s="39">
        <v>455</v>
      </c>
      <c r="M140" s="39">
        <v>460</v>
      </c>
      <c r="N140" s="39"/>
      <c r="O140" s="41">
        <v>0.02</v>
      </c>
      <c r="P140" s="41">
        <v>8.76</v>
      </c>
      <c r="Q140" s="41">
        <v>1</v>
      </c>
      <c r="R140" s="41">
        <v>25</v>
      </c>
    </row>
    <row r="141" spans="2:29" ht="18.75" customHeight="1" x14ac:dyDescent="0.25">
      <c r="B141" s="41" t="str">
        <f t="shared" si="1"/>
        <v>NEW_PP_PV_N23</v>
      </c>
      <c r="C141" s="41" t="str">
        <f t="shared" si="1"/>
        <v>New PV PP at N23</v>
      </c>
      <c r="D141" s="39" t="str">
        <f t="shared" si="3"/>
        <v>SUN</v>
      </c>
      <c r="E141" s="41" t="str">
        <f t="shared" si="2"/>
        <v>ELC_N23</v>
      </c>
      <c r="F141" s="41">
        <v>2025</v>
      </c>
      <c r="G141" s="41">
        <v>1</v>
      </c>
      <c r="H141" s="25" t="s">
        <v>123</v>
      </c>
      <c r="I141" s="41">
        <v>653</v>
      </c>
      <c r="J141" s="41">
        <v>587</v>
      </c>
      <c r="K141" s="41">
        <v>521</v>
      </c>
      <c r="L141" s="41">
        <v>455</v>
      </c>
      <c r="M141" s="41">
        <v>460</v>
      </c>
      <c r="N141" s="25"/>
      <c r="O141" s="41">
        <v>0.02</v>
      </c>
      <c r="P141" s="41">
        <v>8.76</v>
      </c>
      <c r="Q141" s="41">
        <v>1</v>
      </c>
      <c r="R141" s="41">
        <v>25</v>
      </c>
    </row>
    <row r="142" spans="2:29" ht="18.75" customHeight="1" x14ac:dyDescent="0.25">
      <c r="B142" s="39" t="str">
        <f t="shared" si="1"/>
        <v>NEW_PP_PV_N1</v>
      </c>
      <c r="C142" s="39" t="str">
        <f t="shared" si="1"/>
        <v>New PV PP at N1</v>
      </c>
      <c r="D142" s="39" t="str">
        <f t="shared" si="3"/>
        <v>SUN</v>
      </c>
      <c r="E142" s="39" t="str">
        <f t="shared" si="2"/>
        <v>ELC_N1</v>
      </c>
      <c r="F142" s="41">
        <v>2025</v>
      </c>
      <c r="G142" s="41">
        <v>1</v>
      </c>
      <c r="H142" s="39" t="s">
        <v>125</v>
      </c>
      <c r="I142" s="39">
        <v>653</v>
      </c>
      <c r="J142" s="39">
        <v>587</v>
      </c>
      <c r="K142" s="39">
        <v>521</v>
      </c>
      <c r="L142" s="39">
        <v>455</v>
      </c>
      <c r="M142" s="39">
        <v>460</v>
      </c>
      <c r="N142" s="39"/>
      <c r="O142" s="41">
        <v>0.02</v>
      </c>
      <c r="P142" s="41">
        <v>8.76</v>
      </c>
      <c r="Q142" s="41">
        <v>1</v>
      </c>
      <c r="R142" s="41">
        <v>25</v>
      </c>
    </row>
    <row r="143" spans="2:29" ht="18.75" customHeight="1" x14ac:dyDescent="0.25">
      <c r="B143" s="41" t="str">
        <f t="shared" si="1"/>
        <v>NEW_PP_PV_N2</v>
      </c>
      <c r="C143" s="41" t="str">
        <f t="shared" si="1"/>
        <v>New PV PP at N2</v>
      </c>
      <c r="D143" s="39" t="str">
        <f t="shared" si="3"/>
        <v>SUN</v>
      </c>
      <c r="E143" s="41" t="str">
        <f t="shared" si="2"/>
        <v>ELC_N2</v>
      </c>
      <c r="F143" s="41">
        <v>2025</v>
      </c>
      <c r="G143" s="41">
        <v>1</v>
      </c>
      <c r="H143" s="25" t="s">
        <v>125</v>
      </c>
      <c r="I143" s="41">
        <v>653</v>
      </c>
      <c r="J143" s="41">
        <v>587</v>
      </c>
      <c r="K143" s="41">
        <v>521</v>
      </c>
      <c r="L143" s="41">
        <v>455</v>
      </c>
      <c r="M143" s="41">
        <v>460</v>
      </c>
      <c r="N143" s="25"/>
      <c r="O143" s="41">
        <v>0.02</v>
      </c>
      <c r="P143" s="41">
        <v>8.76</v>
      </c>
      <c r="Q143" s="41">
        <v>1</v>
      </c>
      <c r="R143" s="41">
        <v>25</v>
      </c>
    </row>
    <row r="144" spans="2:29" ht="18.75" customHeight="1" x14ac:dyDescent="0.25">
      <c r="B144" s="39" t="str">
        <f t="shared" si="1"/>
        <v>NEW_PP_PV_N5</v>
      </c>
      <c r="C144" s="39" t="str">
        <f t="shared" si="1"/>
        <v>New PV PP at N5</v>
      </c>
      <c r="D144" s="39" t="str">
        <f t="shared" si="3"/>
        <v>SUN</v>
      </c>
      <c r="E144" s="39" t="str">
        <f t="shared" si="2"/>
        <v>ELC_N5</v>
      </c>
      <c r="F144" s="41">
        <v>2025</v>
      </c>
      <c r="G144" s="41">
        <v>1</v>
      </c>
      <c r="H144" s="39" t="s">
        <v>125</v>
      </c>
      <c r="I144" s="39">
        <v>653</v>
      </c>
      <c r="J144" s="39">
        <v>587</v>
      </c>
      <c r="K144" s="39">
        <v>521</v>
      </c>
      <c r="L144" s="39">
        <v>455</v>
      </c>
      <c r="M144" s="39">
        <v>460</v>
      </c>
      <c r="N144" s="39"/>
      <c r="O144" s="41">
        <v>0.02</v>
      </c>
      <c r="P144" s="41">
        <v>8.76</v>
      </c>
      <c r="Q144" s="41">
        <v>1</v>
      </c>
      <c r="R144" s="41">
        <v>25</v>
      </c>
    </row>
    <row r="145" spans="2:18" ht="18.75" customHeight="1" x14ac:dyDescent="0.25">
      <c r="B145" s="41" t="str">
        <f t="shared" si="1"/>
        <v>NEW_PP_PV_N6</v>
      </c>
      <c r="C145" s="41" t="str">
        <f t="shared" si="1"/>
        <v>New PV PP at N6</v>
      </c>
      <c r="D145" s="39" t="str">
        <f t="shared" si="3"/>
        <v>SUN</v>
      </c>
      <c r="E145" s="41" t="str">
        <f t="shared" si="2"/>
        <v>ELC_N6</v>
      </c>
      <c r="F145" s="41">
        <v>2025</v>
      </c>
      <c r="G145" s="41">
        <v>1</v>
      </c>
      <c r="H145" s="25" t="s">
        <v>125</v>
      </c>
      <c r="I145" s="41">
        <v>653</v>
      </c>
      <c r="J145" s="41">
        <v>587</v>
      </c>
      <c r="K145" s="41">
        <v>521</v>
      </c>
      <c r="L145" s="41">
        <v>455</v>
      </c>
      <c r="M145" s="41">
        <v>460</v>
      </c>
      <c r="N145" s="25"/>
      <c r="O145" s="41">
        <v>0.02</v>
      </c>
      <c r="P145" s="41">
        <v>8.76</v>
      </c>
      <c r="Q145" s="41">
        <v>1</v>
      </c>
      <c r="R145" s="41">
        <v>25</v>
      </c>
    </row>
    <row r="146" spans="2:18" ht="18.75" customHeight="1" x14ac:dyDescent="0.25">
      <c r="B146" s="39" t="str">
        <f t="shared" si="1"/>
        <v>NEW_PP_PV_N7</v>
      </c>
      <c r="C146" s="39" t="str">
        <f t="shared" si="1"/>
        <v>New PV PP at N7</v>
      </c>
      <c r="D146" s="39" t="str">
        <f t="shared" si="3"/>
        <v>SUN</v>
      </c>
      <c r="E146" s="39" t="str">
        <f t="shared" si="2"/>
        <v>ELC_N7</v>
      </c>
      <c r="F146" s="41">
        <v>2025</v>
      </c>
      <c r="G146" s="41">
        <v>1</v>
      </c>
      <c r="H146" s="39" t="s">
        <v>125</v>
      </c>
      <c r="I146" s="39">
        <v>653</v>
      </c>
      <c r="J146" s="39">
        <v>587</v>
      </c>
      <c r="K146" s="39">
        <v>521</v>
      </c>
      <c r="L146" s="39">
        <v>455</v>
      </c>
      <c r="M146" s="39">
        <v>460</v>
      </c>
      <c r="N146" s="39"/>
      <c r="O146" s="41">
        <v>0.02</v>
      </c>
      <c r="P146" s="41">
        <v>8.76</v>
      </c>
      <c r="Q146" s="41">
        <v>1</v>
      </c>
      <c r="R146" s="41">
        <v>25</v>
      </c>
    </row>
    <row r="147" spans="2:18" ht="18.75" customHeight="1" x14ac:dyDescent="0.25">
      <c r="B147" s="41" t="str">
        <f t="shared" si="1"/>
        <v>NEW_PP_PV_N8</v>
      </c>
      <c r="C147" s="41" t="str">
        <f t="shared" si="1"/>
        <v>New PV PP at N8</v>
      </c>
      <c r="D147" s="39" t="str">
        <f t="shared" si="3"/>
        <v>SUN</v>
      </c>
      <c r="E147" s="41" t="str">
        <f t="shared" si="2"/>
        <v>ELC_N8</v>
      </c>
      <c r="F147" s="41">
        <v>2025</v>
      </c>
      <c r="G147" s="41">
        <v>1</v>
      </c>
      <c r="H147" s="25" t="s">
        <v>125</v>
      </c>
      <c r="I147" s="41">
        <v>653</v>
      </c>
      <c r="J147" s="41">
        <v>587</v>
      </c>
      <c r="K147" s="41">
        <v>521</v>
      </c>
      <c r="L147" s="41">
        <v>455</v>
      </c>
      <c r="M147" s="41">
        <v>460</v>
      </c>
      <c r="N147" s="25"/>
      <c r="O147" s="41">
        <v>0.02</v>
      </c>
      <c r="P147" s="41">
        <v>8.76</v>
      </c>
      <c r="Q147" s="41">
        <v>1</v>
      </c>
      <c r="R147" s="41">
        <v>25</v>
      </c>
    </row>
    <row r="148" spans="2:18" ht="18.75" customHeight="1" x14ac:dyDescent="0.25">
      <c r="B148" s="39" t="str">
        <f t="shared" si="1"/>
        <v>NEW_PP_PV_N19</v>
      </c>
      <c r="C148" s="39" t="str">
        <f t="shared" si="1"/>
        <v>New PV PP at N19</v>
      </c>
      <c r="D148" s="39" t="str">
        <f t="shared" si="3"/>
        <v>SUN</v>
      </c>
      <c r="E148" s="39" t="str">
        <f t="shared" si="2"/>
        <v>ELC_N19</v>
      </c>
      <c r="F148" s="41">
        <v>2025</v>
      </c>
      <c r="G148" s="41">
        <v>1</v>
      </c>
      <c r="H148" s="39" t="s">
        <v>125</v>
      </c>
      <c r="I148" s="39">
        <v>653</v>
      </c>
      <c r="J148" s="39">
        <v>587</v>
      </c>
      <c r="K148" s="39">
        <v>521</v>
      </c>
      <c r="L148" s="39">
        <v>455</v>
      </c>
      <c r="M148" s="39">
        <v>460</v>
      </c>
      <c r="N148" s="39"/>
      <c r="O148" s="41">
        <v>0.02</v>
      </c>
      <c r="P148" s="41">
        <v>8.76</v>
      </c>
      <c r="Q148" s="41">
        <v>1</v>
      </c>
      <c r="R148" s="41">
        <v>25</v>
      </c>
    </row>
    <row r="149" spans="2:18" x14ac:dyDescent="0.25">
      <c r="B149" s="41" t="str">
        <f t="shared" si="1"/>
        <v>NEW_PP_PV_N26</v>
      </c>
      <c r="C149" s="41" t="str">
        <f t="shared" si="1"/>
        <v>New PV PP at N26</v>
      </c>
      <c r="D149" s="39" t="str">
        <f t="shared" si="3"/>
        <v>SUN</v>
      </c>
      <c r="E149" s="41" t="str">
        <f t="shared" si="2"/>
        <v>ELC_N26</v>
      </c>
      <c r="F149" s="41">
        <v>2025</v>
      </c>
      <c r="G149" s="41">
        <v>1</v>
      </c>
      <c r="H149" s="41" t="s">
        <v>125</v>
      </c>
      <c r="I149" s="41">
        <v>653</v>
      </c>
      <c r="J149" s="41">
        <v>587</v>
      </c>
      <c r="K149" s="41">
        <v>521</v>
      </c>
      <c r="L149" s="41">
        <v>455</v>
      </c>
      <c r="M149" s="41">
        <v>460</v>
      </c>
      <c r="N149" s="41"/>
      <c r="O149" s="41">
        <v>0.02</v>
      </c>
      <c r="P149" s="41">
        <v>8.76</v>
      </c>
      <c r="Q149" s="41">
        <v>1</v>
      </c>
      <c r="R149" s="41">
        <v>25</v>
      </c>
    </row>
    <row r="150" spans="2:18" x14ac:dyDescent="0.25">
      <c r="B150" s="39" t="str">
        <f t="shared" si="1"/>
        <v>NEW_PP_PV_N16</v>
      </c>
      <c r="C150" s="39" t="str">
        <f t="shared" si="1"/>
        <v>New PV PP at N16</v>
      </c>
      <c r="D150" s="39" t="str">
        <f t="shared" si="3"/>
        <v>SUN</v>
      </c>
      <c r="E150" s="39" t="str">
        <f t="shared" si="2"/>
        <v>ELC_N16</v>
      </c>
      <c r="F150" s="41">
        <v>2025</v>
      </c>
      <c r="G150" s="41">
        <v>1</v>
      </c>
      <c r="H150" s="39" t="s">
        <v>128</v>
      </c>
      <c r="I150" s="39">
        <v>653</v>
      </c>
      <c r="J150" s="39">
        <v>587</v>
      </c>
      <c r="K150" s="39">
        <v>521</v>
      </c>
      <c r="L150" s="39">
        <v>455</v>
      </c>
      <c r="M150" s="39">
        <v>460</v>
      </c>
      <c r="N150" s="39"/>
      <c r="O150" s="41">
        <v>0.02</v>
      </c>
      <c r="P150" s="41">
        <v>8.76</v>
      </c>
      <c r="Q150" s="41">
        <v>1</v>
      </c>
      <c r="R150" s="41">
        <v>25</v>
      </c>
    </row>
    <row r="151" spans="2:18" ht="18.75" customHeight="1" x14ac:dyDescent="0.25">
      <c r="B151" s="41" t="str">
        <f t="shared" si="1"/>
        <v>NEW_PP_PV_N22</v>
      </c>
      <c r="C151" s="41" t="str">
        <f t="shared" si="1"/>
        <v>New PV PP at N22</v>
      </c>
      <c r="D151" s="39" t="str">
        <f t="shared" si="3"/>
        <v>SUN</v>
      </c>
      <c r="E151" s="41" t="str">
        <f t="shared" si="2"/>
        <v>ELC_N22</v>
      </c>
      <c r="F151" s="41">
        <v>2025</v>
      </c>
      <c r="G151" s="41">
        <v>1</v>
      </c>
      <c r="H151" s="41" t="s">
        <v>128</v>
      </c>
      <c r="I151" s="41">
        <v>653</v>
      </c>
      <c r="J151" s="41">
        <v>587</v>
      </c>
      <c r="K151" s="41">
        <v>521</v>
      </c>
      <c r="L151" s="41">
        <v>455</v>
      </c>
      <c r="M151" s="41">
        <v>460</v>
      </c>
      <c r="N151" s="41"/>
      <c r="O151" s="41">
        <v>0.02</v>
      </c>
      <c r="P151" s="41">
        <v>8.76</v>
      </c>
      <c r="Q151" s="41">
        <v>1</v>
      </c>
      <c r="R151" s="41">
        <v>25</v>
      </c>
    </row>
    <row r="152" spans="2:18" ht="18.75" customHeight="1" x14ac:dyDescent="0.25">
      <c r="B152" s="26" t="str">
        <f t="shared" si="1"/>
        <v>NEW_PP_PV_N10</v>
      </c>
      <c r="C152" s="26" t="str">
        <f t="shared" si="1"/>
        <v>New PV PP at N10</v>
      </c>
      <c r="D152" s="39" t="str">
        <f t="shared" si="3"/>
        <v>SUN</v>
      </c>
      <c r="E152" s="39" t="str">
        <f t="shared" si="2"/>
        <v>ELC_N10</v>
      </c>
      <c r="F152" s="41">
        <v>2025</v>
      </c>
      <c r="G152" s="41">
        <v>1</v>
      </c>
      <c r="H152" s="26" t="s">
        <v>130</v>
      </c>
      <c r="I152" s="39">
        <v>653</v>
      </c>
      <c r="J152" s="39">
        <v>587</v>
      </c>
      <c r="K152" s="39">
        <v>521</v>
      </c>
      <c r="L152" s="39">
        <v>455</v>
      </c>
      <c r="M152" s="39">
        <v>460</v>
      </c>
      <c r="N152" s="26"/>
      <c r="O152" s="41">
        <v>0.02</v>
      </c>
      <c r="P152" s="41">
        <v>8.76</v>
      </c>
      <c r="Q152" s="41">
        <v>1</v>
      </c>
      <c r="R152" s="41">
        <v>25</v>
      </c>
    </row>
    <row r="153" spans="2:18" ht="18.75" customHeight="1" x14ac:dyDescent="0.25">
      <c r="B153" s="41" t="str">
        <f t="shared" si="1"/>
        <v>NEW_PP_PV_N13</v>
      </c>
      <c r="C153" s="41" t="str">
        <f t="shared" si="1"/>
        <v>New PV PP at N13</v>
      </c>
      <c r="D153" s="39" t="str">
        <f t="shared" si="3"/>
        <v>SUN</v>
      </c>
      <c r="E153" s="41" t="str">
        <f t="shared" si="2"/>
        <v>ELC_N13</v>
      </c>
      <c r="F153" s="41">
        <v>2025</v>
      </c>
      <c r="G153" s="41">
        <v>1</v>
      </c>
      <c r="H153" s="25" t="s">
        <v>132</v>
      </c>
      <c r="I153" s="25">
        <v>653</v>
      </c>
      <c r="J153" s="25">
        <v>587</v>
      </c>
      <c r="K153" s="25">
        <v>521</v>
      </c>
      <c r="L153" s="25">
        <v>455</v>
      </c>
      <c r="M153" s="25">
        <v>460</v>
      </c>
      <c r="N153" s="25"/>
      <c r="O153" s="41">
        <v>0.02</v>
      </c>
      <c r="P153" s="41">
        <v>8.76</v>
      </c>
      <c r="Q153" s="41">
        <v>1</v>
      </c>
      <c r="R153" s="41">
        <v>25</v>
      </c>
    </row>
    <row r="154" spans="2:18" ht="18.75" customHeight="1" x14ac:dyDescent="0.25">
      <c r="B154" s="26" t="str">
        <f t="shared" si="1"/>
        <v>NEW_PP_PV_N9</v>
      </c>
      <c r="C154" s="26" t="str">
        <f t="shared" si="1"/>
        <v>New PV PP at N9</v>
      </c>
      <c r="D154" s="39" t="str">
        <f t="shared" si="3"/>
        <v>SUN</v>
      </c>
      <c r="E154" s="39" t="str">
        <f t="shared" si="2"/>
        <v>ELC_N9</v>
      </c>
      <c r="F154" s="41">
        <v>2025</v>
      </c>
      <c r="G154" s="41">
        <v>1</v>
      </c>
      <c r="H154" s="26" t="s">
        <v>133</v>
      </c>
      <c r="I154" s="26">
        <v>653</v>
      </c>
      <c r="J154" s="26">
        <v>587</v>
      </c>
      <c r="K154" s="26">
        <v>521</v>
      </c>
      <c r="L154" s="26">
        <v>455</v>
      </c>
      <c r="M154" s="26">
        <v>460</v>
      </c>
      <c r="N154" s="26"/>
      <c r="O154" s="41">
        <v>0.02</v>
      </c>
      <c r="P154" s="41">
        <v>8.76</v>
      </c>
      <c r="Q154" s="41">
        <v>1</v>
      </c>
      <c r="R154" s="41">
        <v>25</v>
      </c>
    </row>
    <row r="155" spans="2:18" ht="18.75" customHeight="1" x14ac:dyDescent="0.25">
      <c r="B155" s="41" t="str">
        <f t="shared" si="1"/>
        <v>NEW_PP_PV_N27</v>
      </c>
      <c r="C155" s="41" t="str">
        <f t="shared" si="1"/>
        <v>New PV PP at N27</v>
      </c>
      <c r="D155" s="39" t="str">
        <f t="shared" si="3"/>
        <v>SUN</v>
      </c>
      <c r="E155" s="41" t="str">
        <f t="shared" si="2"/>
        <v>ELC_N27</v>
      </c>
      <c r="F155" s="41">
        <v>2025</v>
      </c>
      <c r="G155" s="41">
        <v>1</v>
      </c>
      <c r="H155" s="25" t="s">
        <v>133</v>
      </c>
      <c r="I155" s="25">
        <v>653</v>
      </c>
      <c r="J155" s="25">
        <v>587</v>
      </c>
      <c r="K155" s="25">
        <v>521</v>
      </c>
      <c r="L155" s="25">
        <v>455</v>
      </c>
      <c r="M155" s="25">
        <v>460</v>
      </c>
      <c r="N155" s="25"/>
      <c r="O155" s="41">
        <v>0.02</v>
      </c>
      <c r="P155" s="41">
        <v>8.76</v>
      </c>
      <c r="Q155" s="41">
        <v>1</v>
      </c>
      <c r="R155" s="41">
        <v>25</v>
      </c>
    </row>
    <row r="156" spans="2:18" ht="18.75" customHeight="1" x14ac:dyDescent="0.25">
      <c r="B156" s="26" t="str">
        <f t="shared" si="1"/>
        <v>NEW_PP_PV_N28</v>
      </c>
      <c r="C156" s="26" t="str">
        <f t="shared" si="1"/>
        <v>New PV PP at N28</v>
      </c>
      <c r="D156" s="39" t="str">
        <f t="shared" si="3"/>
        <v>SUN</v>
      </c>
      <c r="E156" s="26" t="str">
        <f t="shared" si="2"/>
        <v>ELC_N28</v>
      </c>
      <c r="F156" s="41">
        <v>2025</v>
      </c>
      <c r="G156" s="41">
        <v>1</v>
      </c>
      <c r="H156" s="26" t="s">
        <v>133</v>
      </c>
      <c r="I156" s="26">
        <v>653</v>
      </c>
      <c r="J156" s="26">
        <v>587</v>
      </c>
      <c r="K156" s="26">
        <v>521</v>
      </c>
      <c r="L156" s="26">
        <v>455</v>
      </c>
      <c r="M156" s="26">
        <v>460</v>
      </c>
      <c r="N156" s="26"/>
      <c r="O156" s="41">
        <v>0.02</v>
      </c>
      <c r="P156" s="41">
        <v>8.76</v>
      </c>
      <c r="Q156" s="41">
        <v>1</v>
      </c>
      <c r="R156" s="41">
        <v>25</v>
      </c>
    </row>
    <row r="157" spans="2:18" ht="18.75" customHeight="1" x14ac:dyDescent="0.25">
      <c r="B157" s="41" t="str">
        <f t="shared" si="1"/>
        <v>NEW_PP_PV_N17</v>
      </c>
      <c r="C157" s="41" t="str">
        <f t="shared" si="1"/>
        <v>New PV PP at N17</v>
      </c>
      <c r="D157" s="39" t="str">
        <f t="shared" si="3"/>
        <v>SUN</v>
      </c>
      <c r="E157" s="41" t="str">
        <f t="shared" si="2"/>
        <v>ELC_N17</v>
      </c>
      <c r="F157" s="41">
        <v>2025</v>
      </c>
      <c r="G157" s="41">
        <v>1</v>
      </c>
      <c r="H157" s="41" t="s">
        <v>134</v>
      </c>
      <c r="I157" s="41">
        <v>653</v>
      </c>
      <c r="J157" s="41">
        <v>587</v>
      </c>
      <c r="K157" s="41">
        <v>521</v>
      </c>
      <c r="L157" s="41">
        <v>455</v>
      </c>
      <c r="M157" s="41">
        <v>460</v>
      </c>
      <c r="N157" s="41"/>
      <c r="O157" s="41">
        <v>0.02</v>
      </c>
      <c r="P157" s="41">
        <v>8.76</v>
      </c>
      <c r="Q157" s="41">
        <v>1</v>
      </c>
      <c r="R157" s="41">
        <v>25</v>
      </c>
    </row>
    <row r="158" spans="2:18" ht="18.75" customHeight="1" x14ac:dyDescent="0.25">
      <c r="B158" s="26" t="str">
        <f t="shared" si="1"/>
        <v>NEW_PP_PV_N18</v>
      </c>
      <c r="C158" s="26" t="str">
        <f t="shared" si="1"/>
        <v>New PV PP at N18</v>
      </c>
      <c r="D158" s="39" t="str">
        <f t="shared" si="3"/>
        <v>SUN</v>
      </c>
      <c r="E158" s="26" t="str">
        <f t="shared" si="2"/>
        <v>ELC_N18</v>
      </c>
      <c r="F158" s="41">
        <v>2025</v>
      </c>
      <c r="G158" s="41">
        <v>1</v>
      </c>
      <c r="H158" s="26" t="s">
        <v>134</v>
      </c>
      <c r="I158" s="26">
        <v>653</v>
      </c>
      <c r="J158" s="26">
        <v>587</v>
      </c>
      <c r="K158" s="26">
        <v>521</v>
      </c>
      <c r="L158" s="26">
        <v>455</v>
      </c>
      <c r="M158" s="26">
        <v>460</v>
      </c>
      <c r="N158" s="26"/>
      <c r="O158" s="41">
        <v>0.02</v>
      </c>
      <c r="P158" s="41">
        <v>8.76</v>
      </c>
      <c r="Q158" s="41">
        <v>1</v>
      </c>
      <c r="R158" s="41">
        <v>25</v>
      </c>
    </row>
    <row r="159" spans="2:18" ht="18.75" customHeight="1" x14ac:dyDescent="0.25">
      <c r="B159" s="41" t="str">
        <f t="shared" si="1"/>
        <v>NEW_PP_PV_N24</v>
      </c>
      <c r="C159" s="41" t="str">
        <f t="shared" si="1"/>
        <v>New PV PP at N24</v>
      </c>
      <c r="D159" s="39" t="str">
        <f t="shared" si="3"/>
        <v>SUN</v>
      </c>
      <c r="E159" s="41" t="str">
        <f t="shared" si="2"/>
        <v>ELC_N24</v>
      </c>
      <c r="F159" s="41">
        <v>2025</v>
      </c>
      <c r="G159" s="41">
        <v>1</v>
      </c>
      <c r="H159" s="41" t="s">
        <v>134</v>
      </c>
      <c r="I159" s="41">
        <v>653</v>
      </c>
      <c r="J159" s="41">
        <v>587</v>
      </c>
      <c r="K159" s="41">
        <v>521</v>
      </c>
      <c r="L159" s="41">
        <v>455</v>
      </c>
      <c r="M159" s="41">
        <v>460</v>
      </c>
      <c r="N159" s="41"/>
      <c r="O159" s="41">
        <v>0.02</v>
      </c>
      <c r="P159" s="41">
        <v>8.76</v>
      </c>
      <c r="Q159" s="41">
        <v>1</v>
      </c>
      <c r="R159" s="41">
        <v>25</v>
      </c>
    </row>
    <row r="160" spans="2:18" ht="18.75" customHeight="1" x14ac:dyDescent="0.25">
      <c r="B160" s="26" t="str">
        <f t="shared" si="1"/>
        <v>NEW_PP_PV_N14</v>
      </c>
      <c r="C160" s="26" t="str">
        <f t="shared" si="1"/>
        <v>New PV PP at N14</v>
      </c>
      <c r="D160" s="39" t="str">
        <f t="shared" si="3"/>
        <v>SUN</v>
      </c>
      <c r="E160" s="26" t="str">
        <f t="shared" si="2"/>
        <v>ELC_N14</v>
      </c>
      <c r="F160" s="41">
        <v>2025</v>
      </c>
      <c r="G160" s="41">
        <v>1</v>
      </c>
      <c r="H160" s="26" t="s">
        <v>135</v>
      </c>
      <c r="I160" s="26">
        <v>653</v>
      </c>
      <c r="J160" s="26">
        <v>587</v>
      </c>
      <c r="K160" s="26">
        <v>521</v>
      </c>
      <c r="L160" s="26">
        <v>455</v>
      </c>
      <c r="M160" s="26">
        <v>460</v>
      </c>
      <c r="N160" s="26"/>
      <c r="O160" s="41">
        <v>0.02</v>
      </c>
      <c r="P160" s="41">
        <v>8.76</v>
      </c>
      <c r="Q160" s="41">
        <v>1</v>
      </c>
      <c r="R160" s="41">
        <v>25</v>
      </c>
    </row>
    <row r="161" spans="2:18" ht="18.75" customHeight="1" x14ac:dyDescent="0.25">
      <c r="B161" s="41" t="str">
        <f t="shared" si="1"/>
        <v>NEW_PP_PV_N15</v>
      </c>
      <c r="C161" s="41" t="str">
        <f t="shared" si="1"/>
        <v>New PV PP at N15</v>
      </c>
      <c r="D161" s="39" t="str">
        <f t="shared" si="3"/>
        <v>SUN</v>
      </c>
      <c r="E161" s="41" t="str">
        <f t="shared" si="2"/>
        <v>ELC_N15</v>
      </c>
      <c r="F161" s="41">
        <v>2025</v>
      </c>
      <c r="G161" s="41">
        <v>1</v>
      </c>
      <c r="H161" s="25" t="s">
        <v>135</v>
      </c>
      <c r="I161" s="25">
        <v>653</v>
      </c>
      <c r="J161" s="25">
        <v>587</v>
      </c>
      <c r="K161" s="25">
        <v>521</v>
      </c>
      <c r="L161" s="25">
        <v>455</v>
      </c>
      <c r="M161" s="25">
        <v>460</v>
      </c>
      <c r="N161" s="25"/>
      <c r="O161" s="41">
        <v>0.02</v>
      </c>
      <c r="P161" s="41">
        <v>8.76</v>
      </c>
      <c r="Q161" s="41">
        <v>1</v>
      </c>
      <c r="R161" s="41">
        <v>25</v>
      </c>
    </row>
    <row r="162" spans="2:18" ht="18.75" customHeight="1" x14ac:dyDescent="0.25">
      <c r="B162" s="39" t="str">
        <f t="shared" si="1"/>
        <v>NEW_PP_PV_N20</v>
      </c>
      <c r="C162" s="39" t="str">
        <f t="shared" si="1"/>
        <v>New PV PP at N20</v>
      </c>
      <c r="D162" s="39" t="str">
        <f t="shared" si="3"/>
        <v>SUN</v>
      </c>
      <c r="E162" s="39" t="str">
        <f t="shared" si="2"/>
        <v>ELC_N20</v>
      </c>
      <c r="F162" s="41">
        <v>2025</v>
      </c>
      <c r="G162" s="41">
        <v>1</v>
      </c>
      <c r="H162" s="39" t="s">
        <v>137</v>
      </c>
      <c r="I162" s="39">
        <v>653</v>
      </c>
      <c r="J162" s="39">
        <v>587</v>
      </c>
      <c r="K162" s="39">
        <v>521</v>
      </c>
      <c r="L162" s="39">
        <v>455</v>
      </c>
      <c r="M162" s="39">
        <v>460</v>
      </c>
      <c r="N162" s="39"/>
      <c r="O162" s="41">
        <v>0.02</v>
      </c>
      <c r="P162" s="41">
        <v>8.76</v>
      </c>
      <c r="Q162" s="41">
        <v>1</v>
      </c>
      <c r="R162" s="41">
        <v>25</v>
      </c>
    </row>
    <row r="163" spans="2:18" x14ac:dyDescent="0.25">
      <c r="B163" s="41" t="str">
        <f t="shared" si="1"/>
        <v>NEW_PP_PV_N25</v>
      </c>
      <c r="C163" s="41" t="str">
        <f t="shared" si="1"/>
        <v>New PV PP at N25</v>
      </c>
      <c r="D163" s="39" t="str">
        <f t="shared" si="3"/>
        <v>SUN</v>
      </c>
      <c r="E163" s="41" t="str">
        <f t="shared" si="2"/>
        <v>ELC_N25</v>
      </c>
      <c r="F163" s="41">
        <v>2025</v>
      </c>
      <c r="G163" s="41">
        <v>1</v>
      </c>
      <c r="H163" s="41" t="s">
        <v>137</v>
      </c>
      <c r="I163" s="41">
        <v>653</v>
      </c>
      <c r="J163" s="41">
        <v>587</v>
      </c>
      <c r="K163" s="41">
        <v>521</v>
      </c>
      <c r="L163" s="41">
        <v>455</v>
      </c>
      <c r="M163" s="41">
        <v>460</v>
      </c>
      <c r="N163" s="41"/>
      <c r="O163" s="41">
        <v>0.02</v>
      </c>
      <c r="P163" s="41">
        <v>8.76</v>
      </c>
      <c r="Q163" s="41">
        <v>1</v>
      </c>
      <c r="R163" s="41">
        <v>25</v>
      </c>
    </row>
    <row r="164" spans="2:18" ht="15.75" thickBot="1" x14ac:dyDescent="0.3">
      <c r="B164" s="31" t="s">
        <v>114</v>
      </c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</row>
    <row r="165" spans="2:18" x14ac:dyDescent="0.25">
      <c r="B165" s="43" t="str">
        <f>C74</f>
        <v>NEW_PP_WIND_N11</v>
      </c>
      <c r="C165" s="43" t="str">
        <f>D74</f>
        <v>New Onshore WIND PP at N11</v>
      </c>
      <c r="D165" s="42" t="str">
        <f>C8</f>
        <v>WND</v>
      </c>
      <c r="E165" s="43" t="s">
        <v>163</v>
      </c>
      <c r="F165" s="42">
        <v>2025</v>
      </c>
      <c r="G165" s="42">
        <v>1</v>
      </c>
      <c r="H165" s="43" t="s">
        <v>122</v>
      </c>
      <c r="I165" s="43">
        <v>1046.5</v>
      </c>
      <c r="J165" s="43">
        <v>989</v>
      </c>
      <c r="K165" s="43">
        <v>931.5</v>
      </c>
      <c r="L165" s="43">
        <v>874</v>
      </c>
      <c r="M165" s="43">
        <v>1541</v>
      </c>
      <c r="N165" s="43"/>
      <c r="O165" s="53">
        <v>0.3</v>
      </c>
      <c r="P165" s="53">
        <v>8.76</v>
      </c>
      <c r="Q165" s="53">
        <v>1</v>
      </c>
      <c r="R165" s="53">
        <v>25</v>
      </c>
    </row>
    <row r="166" spans="2:18" x14ac:dyDescent="0.25">
      <c r="B166" s="42" t="str">
        <f>C75</f>
        <v>NEW_PP_WIND_N12</v>
      </c>
      <c r="C166" s="42" t="str">
        <f>D75</f>
        <v>New Onshore WIND PP at N12</v>
      </c>
      <c r="D166" s="42" t="str">
        <f>D165</f>
        <v>WND</v>
      </c>
      <c r="E166" s="42" t="s">
        <v>164</v>
      </c>
      <c r="F166" s="42">
        <v>2025</v>
      </c>
      <c r="G166" s="42">
        <v>1</v>
      </c>
      <c r="H166" s="42" t="s">
        <v>122</v>
      </c>
      <c r="I166" s="42">
        <v>1046.5</v>
      </c>
      <c r="J166" s="42">
        <v>989</v>
      </c>
      <c r="K166" s="42">
        <v>931.5</v>
      </c>
      <c r="L166" s="42">
        <v>874</v>
      </c>
      <c r="M166" s="42">
        <v>1541</v>
      </c>
      <c r="N166" s="42"/>
      <c r="O166" s="42">
        <v>0.3</v>
      </c>
      <c r="P166" s="42">
        <v>8.76</v>
      </c>
      <c r="Q166" s="42">
        <v>1</v>
      </c>
      <c r="R166" s="42">
        <v>25</v>
      </c>
    </row>
    <row r="167" spans="2:18" x14ac:dyDescent="0.25">
      <c r="B167" s="43" t="str">
        <f>C76</f>
        <v>NEW_PP_WIND_N21</v>
      </c>
      <c r="C167" s="43" t="str">
        <f>D76</f>
        <v>New Onshore WIND PP at N21</v>
      </c>
      <c r="D167" s="42" t="str">
        <f t="shared" ref="D167:D192" si="4">D166</f>
        <v>WND</v>
      </c>
      <c r="E167" s="43" t="s">
        <v>165</v>
      </c>
      <c r="F167" s="42">
        <v>2025</v>
      </c>
      <c r="G167" s="42">
        <v>1</v>
      </c>
      <c r="H167" s="43" t="s">
        <v>122</v>
      </c>
      <c r="I167" s="43">
        <v>1046.5</v>
      </c>
      <c r="J167" s="43">
        <v>989</v>
      </c>
      <c r="K167" s="43">
        <v>931.5</v>
      </c>
      <c r="L167" s="43">
        <v>874</v>
      </c>
      <c r="M167" s="43">
        <v>1541</v>
      </c>
      <c r="N167" s="43"/>
      <c r="O167" s="43">
        <v>0.3</v>
      </c>
      <c r="P167" s="43">
        <v>8.76</v>
      </c>
      <c r="Q167" s="43">
        <v>1</v>
      </c>
      <c r="R167" s="43">
        <v>25</v>
      </c>
    </row>
    <row r="168" spans="2:18" x14ac:dyDescent="0.25">
      <c r="B168" s="42" t="str">
        <f>C77</f>
        <v>NEW_PP_WIND_N3</v>
      </c>
      <c r="C168" s="42" t="str">
        <f>D77</f>
        <v>New Onshore WIND PP at N3</v>
      </c>
      <c r="D168" s="42" t="str">
        <f t="shared" si="4"/>
        <v>WND</v>
      </c>
      <c r="E168" s="42" t="s">
        <v>167</v>
      </c>
      <c r="F168" s="42">
        <v>2025</v>
      </c>
      <c r="G168" s="42">
        <v>1</v>
      </c>
      <c r="H168" s="42" t="s">
        <v>123</v>
      </c>
      <c r="I168" s="42">
        <v>1046.5</v>
      </c>
      <c r="J168" s="42">
        <v>989</v>
      </c>
      <c r="K168" s="42">
        <v>931.5</v>
      </c>
      <c r="L168" s="42">
        <v>874</v>
      </c>
      <c r="M168" s="42">
        <v>1541</v>
      </c>
      <c r="N168" s="42"/>
      <c r="O168" s="42">
        <v>0.3</v>
      </c>
      <c r="P168" s="42">
        <v>8.76</v>
      </c>
      <c r="Q168" s="42">
        <v>1</v>
      </c>
      <c r="R168" s="42">
        <v>25</v>
      </c>
    </row>
    <row r="169" spans="2:18" x14ac:dyDescent="0.25">
      <c r="B169" s="26" t="str">
        <f>C78</f>
        <v>NEW_PP_WIND_N4</v>
      </c>
      <c r="C169" s="26" t="str">
        <f>D78</f>
        <v>New Onshore WIND PP at N4</v>
      </c>
      <c r="D169" s="42" t="str">
        <f t="shared" si="4"/>
        <v>WND</v>
      </c>
      <c r="E169" s="26" t="s">
        <v>168</v>
      </c>
      <c r="F169" s="42">
        <v>2025</v>
      </c>
      <c r="G169" s="42">
        <v>1</v>
      </c>
      <c r="H169" s="26" t="s">
        <v>123</v>
      </c>
      <c r="I169" s="26">
        <v>1046.5</v>
      </c>
      <c r="J169" s="26">
        <v>989</v>
      </c>
      <c r="K169" s="26">
        <v>931.5</v>
      </c>
      <c r="L169" s="26">
        <v>874</v>
      </c>
      <c r="M169" s="26">
        <v>1541</v>
      </c>
      <c r="N169" s="26"/>
      <c r="O169" s="26">
        <v>0.3</v>
      </c>
      <c r="P169" s="26">
        <v>8.76</v>
      </c>
      <c r="Q169" s="26">
        <v>1</v>
      </c>
      <c r="R169" s="26">
        <v>25</v>
      </c>
    </row>
    <row r="170" spans="2:18" x14ac:dyDescent="0.25">
      <c r="B170" s="42" t="str">
        <f>C79</f>
        <v>NEW_PP_WIND_N23</v>
      </c>
      <c r="C170" s="42" t="str">
        <f>D79</f>
        <v>New Onshore WIND PP at N23</v>
      </c>
      <c r="D170" s="42" t="str">
        <f t="shared" si="4"/>
        <v>WND</v>
      </c>
      <c r="E170" s="42" t="s">
        <v>169</v>
      </c>
      <c r="F170" s="42">
        <v>2025</v>
      </c>
      <c r="G170" s="42">
        <v>1</v>
      </c>
      <c r="H170" s="42" t="s">
        <v>123</v>
      </c>
      <c r="I170" s="42">
        <v>1046.5</v>
      </c>
      <c r="J170" s="42">
        <v>989</v>
      </c>
      <c r="K170" s="42">
        <v>931.5</v>
      </c>
      <c r="L170" s="42">
        <v>874</v>
      </c>
      <c r="M170" s="42">
        <v>1541</v>
      </c>
      <c r="N170" s="42"/>
      <c r="O170" s="42">
        <v>0.3</v>
      </c>
      <c r="P170" s="42">
        <v>8.76</v>
      </c>
      <c r="Q170" s="42">
        <v>1</v>
      </c>
      <c r="R170" s="42">
        <v>25</v>
      </c>
    </row>
    <row r="171" spans="2:18" x14ac:dyDescent="0.25">
      <c r="B171" s="26" t="str">
        <f>C80</f>
        <v>NEW_PP_WIND_N1</v>
      </c>
      <c r="C171" s="26" t="str">
        <f>D80</f>
        <v>New Onshore WIND PP at N1</v>
      </c>
      <c r="D171" s="42" t="str">
        <f t="shared" si="4"/>
        <v>WND</v>
      </c>
      <c r="E171" s="26" t="s">
        <v>166</v>
      </c>
      <c r="F171" s="42">
        <v>2025</v>
      </c>
      <c r="G171" s="42">
        <v>1</v>
      </c>
      <c r="H171" s="26" t="s">
        <v>125</v>
      </c>
      <c r="I171" s="26">
        <v>1046.5</v>
      </c>
      <c r="J171" s="26">
        <v>989</v>
      </c>
      <c r="K171" s="26">
        <v>931.5</v>
      </c>
      <c r="L171" s="26">
        <v>874</v>
      </c>
      <c r="M171" s="26">
        <v>1541</v>
      </c>
      <c r="N171" s="26"/>
      <c r="O171" s="26">
        <v>0.3</v>
      </c>
      <c r="P171" s="26">
        <v>8.76</v>
      </c>
      <c r="Q171" s="26">
        <v>1</v>
      </c>
      <c r="R171" s="26">
        <v>25</v>
      </c>
    </row>
    <row r="172" spans="2:18" x14ac:dyDescent="0.25">
      <c r="B172" s="42" t="str">
        <f>C81</f>
        <v>NEW_PP_WIND_N2</v>
      </c>
      <c r="C172" s="42" t="str">
        <f>D81</f>
        <v>New Onshore WIND PP at N2</v>
      </c>
      <c r="D172" s="42" t="str">
        <f t="shared" si="4"/>
        <v>WND</v>
      </c>
      <c r="E172" s="42" t="s">
        <v>172</v>
      </c>
      <c r="F172" s="42">
        <v>2025</v>
      </c>
      <c r="G172" s="42">
        <v>1</v>
      </c>
      <c r="H172" s="42" t="s">
        <v>125</v>
      </c>
      <c r="I172" s="42">
        <v>1046.5</v>
      </c>
      <c r="J172" s="42">
        <v>989</v>
      </c>
      <c r="K172" s="42">
        <v>931.5</v>
      </c>
      <c r="L172" s="42">
        <v>874</v>
      </c>
      <c r="M172" s="42">
        <v>1541</v>
      </c>
      <c r="N172" s="42"/>
      <c r="O172" s="42">
        <v>0.3</v>
      </c>
      <c r="P172" s="42">
        <v>8.76</v>
      </c>
      <c r="Q172" s="42">
        <v>1</v>
      </c>
      <c r="R172" s="42">
        <v>25</v>
      </c>
    </row>
    <row r="173" spans="2:18" x14ac:dyDescent="0.25">
      <c r="B173" s="26" t="str">
        <f>C82</f>
        <v>NEW_PP_WIND_N5</v>
      </c>
      <c r="C173" s="26" t="str">
        <f>D82</f>
        <v>New Onshore WIND PP at N5</v>
      </c>
      <c r="D173" s="42" t="str">
        <f t="shared" si="4"/>
        <v>WND</v>
      </c>
      <c r="E173" s="26" t="s">
        <v>173</v>
      </c>
      <c r="F173" s="42">
        <v>2025</v>
      </c>
      <c r="G173" s="42">
        <v>1</v>
      </c>
      <c r="H173" s="26" t="s">
        <v>125</v>
      </c>
      <c r="I173" s="26">
        <v>1046.5</v>
      </c>
      <c r="J173" s="26">
        <v>989</v>
      </c>
      <c r="K173" s="26">
        <v>931.5</v>
      </c>
      <c r="L173" s="26">
        <v>874</v>
      </c>
      <c r="M173" s="26">
        <v>1541</v>
      </c>
      <c r="N173" s="26"/>
      <c r="O173" s="26">
        <v>0.3</v>
      </c>
      <c r="P173" s="26">
        <v>8.76</v>
      </c>
      <c r="Q173" s="26">
        <v>1</v>
      </c>
      <c r="R173" s="26">
        <v>25</v>
      </c>
    </row>
    <row r="174" spans="2:18" x14ac:dyDescent="0.25">
      <c r="B174" s="42" t="str">
        <f>C83</f>
        <v>NEW_PP_WIND_N6</v>
      </c>
      <c r="C174" s="42" t="str">
        <f>D83</f>
        <v>New Onshore WIND PP at N6</v>
      </c>
      <c r="D174" s="42" t="str">
        <f t="shared" si="4"/>
        <v>WND</v>
      </c>
      <c r="E174" s="42" t="s">
        <v>174</v>
      </c>
      <c r="F174" s="42">
        <v>2025</v>
      </c>
      <c r="G174" s="42">
        <v>1</v>
      </c>
      <c r="H174" s="42" t="s">
        <v>125</v>
      </c>
      <c r="I174" s="42">
        <v>1046.5</v>
      </c>
      <c r="J174" s="42">
        <v>989</v>
      </c>
      <c r="K174" s="42">
        <v>931.5</v>
      </c>
      <c r="L174" s="42">
        <v>874</v>
      </c>
      <c r="M174" s="42">
        <v>1541</v>
      </c>
      <c r="N174" s="42"/>
      <c r="O174" s="42">
        <v>0.3</v>
      </c>
      <c r="P174" s="42">
        <v>8.76</v>
      </c>
      <c r="Q174" s="42">
        <v>1</v>
      </c>
      <c r="R174" s="42">
        <v>25</v>
      </c>
    </row>
    <row r="175" spans="2:18" x14ac:dyDescent="0.25">
      <c r="B175" s="26" t="str">
        <f>C84</f>
        <v>NEW_PP_WIND_N7</v>
      </c>
      <c r="C175" s="26" t="str">
        <f>D84</f>
        <v>New Onshore WIND PP at N7</v>
      </c>
      <c r="D175" s="42" t="str">
        <f t="shared" si="4"/>
        <v>WND</v>
      </c>
      <c r="E175" s="26" t="s">
        <v>175</v>
      </c>
      <c r="F175" s="42">
        <v>2025</v>
      </c>
      <c r="G175" s="42">
        <v>1</v>
      </c>
      <c r="H175" s="26" t="s">
        <v>125</v>
      </c>
      <c r="I175" s="26">
        <v>1046.5</v>
      </c>
      <c r="J175" s="26">
        <v>989</v>
      </c>
      <c r="K175" s="26">
        <v>931.5</v>
      </c>
      <c r="L175" s="26">
        <v>874</v>
      </c>
      <c r="M175" s="26">
        <v>1541</v>
      </c>
      <c r="N175" s="26"/>
      <c r="O175" s="26">
        <v>0.3</v>
      </c>
      <c r="P175" s="26">
        <v>8.76</v>
      </c>
      <c r="Q175" s="26">
        <v>1</v>
      </c>
      <c r="R175" s="26">
        <v>25</v>
      </c>
    </row>
    <row r="176" spans="2:18" x14ac:dyDescent="0.25">
      <c r="B176" s="42" t="str">
        <f>C85</f>
        <v>NEW_PP_WIND_N8</v>
      </c>
      <c r="C176" s="42" t="str">
        <f>D85</f>
        <v>New Onshore WIND PP at N8</v>
      </c>
      <c r="D176" s="42" t="str">
        <f t="shared" si="4"/>
        <v>WND</v>
      </c>
      <c r="E176" s="42" t="s">
        <v>176</v>
      </c>
      <c r="F176" s="42">
        <v>2025</v>
      </c>
      <c r="G176" s="42">
        <v>1</v>
      </c>
      <c r="H176" s="42" t="s">
        <v>125</v>
      </c>
      <c r="I176" s="42">
        <v>1046.5</v>
      </c>
      <c r="J176" s="42">
        <v>989</v>
      </c>
      <c r="K176" s="42">
        <v>931.5</v>
      </c>
      <c r="L176" s="42">
        <v>874</v>
      </c>
      <c r="M176" s="42">
        <v>1541</v>
      </c>
      <c r="N176" s="42"/>
      <c r="O176" s="42">
        <v>0.3</v>
      </c>
      <c r="P176" s="42">
        <v>8.76</v>
      </c>
      <c r="Q176" s="42">
        <v>1</v>
      </c>
      <c r="R176" s="42">
        <v>25</v>
      </c>
    </row>
    <row r="177" spans="2:18" x14ac:dyDescent="0.25">
      <c r="B177" s="26" t="str">
        <f>C86</f>
        <v>NEW_PP_WIND_N19</v>
      </c>
      <c r="C177" s="26" t="str">
        <f>D86</f>
        <v>New Onshore WIND PP at N19</v>
      </c>
      <c r="D177" s="42" t="str">
        <f t="shared" si="4"/>
        <v>WND</v>
      </c>
      <c r="E177" s="26" t="s">
        <v>177</v>
      </c>
      <c r="F177" s="42">
        <v>2025</v>
      </c>
      <c r="G177" s="42">
        <v>1</v>
      </c>
      <c r="H177" s="26" t="s">
        <v>125</v>
      </c>
      <c r="I177" s="26">
        <v>1046.5</v>
      </c>
      <c r="J177" s="26">
        <v>989</v>
      </c>
      <c r="K177" s="26">
        <v>931.5</v>
      </c>
      <c r="L177" s="26">
        <v>874</v>
      </c>
      <c r="M177" s="26">
        <v>1541</v>
      </c>
      <c r="N177" s="26"/>
      <c r="O177" s="26">
        <v>0.3</v>
      </c>
      <c r="P177" s="26">
        <v>8.76</v>
      </c>
      <c r="Q177" s="26">
        <v>1</v>
      </c>
      <c r="R177" s="26">
        <v>25</v>
      </c>
    </row>
    <row r="178" spans="2:18" x14ac:dyDescent="0.25">
      <c r="B178" s="42" t="str">
        <f>C87</f>
        <v>NEW_PP_WIND_N26</v>
      </c>
      <c r="C178" s="42" t="str">
        <f>D87</f>
        <v>New Onshore WIND PP at N26</v>
      </c>
      <c r="D178" s="42" t="str">
        <f t="shared" si="4"/>
        <v>WND</v>
      </c>
      <c r="E178" s="42" t="s">
        <v>179</v>
      </c>
      <c r="F178" s="42">
        <v>2025</v>
      </c>
      <c r="G178" s="42">
        <v>1</v>
      </c>
      <c r="H178" s="42" t="s">
        <v>125</v>
      </c>
      <c r="I178" s="42">
        <v>1046.5</v>
      </c>
      <c r="J178" s="42">
        <v>989</v>
      </c>
      <c r="K178" s="42">
        <v>931.5</v>
      </c>
      <c r="L178" s="42">
        <v>874</v>
      </c>
      <c r="M178" s="42">
        <v>1541</v>
      </c>
      <c r="N178" s="42"/>
      <c r="O178" s="42">
        <v>0.3</v>
      </c>
      <c r="P178" s="42">
        <v>8.76</v>
      </c>
      <c r="Q178" s="42">
        <v>1</v>
      </c>
      <c r="R178" s="42">
        <v>25</v>
      </c>
    </row>
    <row r="179" spans="2:18" x14ac:dyDescent="0.25">
      <c r="B179" s="26" t="str">
        <f>C88</f>
        <v>NEW_PP_WIND_N16</v>
      </c>
      <c r="C179" s="26" t="str">
        <f>D88</f>
        <v>New Onshore WIND PP at N16</v>
      </c>
      <c r="D179" s="42" t="str">
        <f t="shared" si="4"/>
        <v>WND</v>
      </c>
      <c r="E179" s="26" t="s">
        <v>180</v>
      </c>
      <c r="F179" s="42">
        <v>2025</v>
      </c>
      <c r="G179" s="42">
        <v>1</v>
      </c>
      <c r="H179" s="26" t="s">
        <v>128</v>
      </c>
      <c r="I179" s="26">
        <v>1046.5</v>
      </c>
      <c r="J179" s="26">
        <v>989</v>
      </c>
      <c r="K179" s="26">
        <v>931.5</v>
      </c>
      <c r="L179" s="26">
        <v>874</v>
      </c>
      <c r="M179" s="26">
        <v>1541</v>
      </c>
      <c r="N179" s="26"/>
      <c r="O179" s="26">
        <v>0.3</v>
      </c>
      <c r="P179" s="26">
        <v>8.76</v>
      </c>
      <c r="Q179" s="26">
        <v>1</v>
      </c>
      <c r="R179" s="26">
        <v>25</v>
      </c>
    </row>
    <row r="180" spans="2:18" x14ac:dyDescent="0.25">
      <c r="B180" s="42" t="str">
        <f>C89</f>
        <v>NEW_PP_WIND_N22</v>
      </c>
      <c r="C180" s="42" t="str">
        <f>D89</f>
        <v>New Onshore WIND PP at N22</v>
      </c>
      <c r="D180" s="42" t="str">
        <f t="shared" si="4"/>
        <v>WND</v>
      </c>
      <c r="E180" s="42" t="s">
        <v>181</v>
      </c>
      <c r="F180" s="42">
        <v>2025</v>
      </c>
      <c r="G180" s="42">
        <v>1</v>
      </c>
      <c r="H180" s="42" t="s">
        <v>128</v>
      </c>
      <c r="I180" s="42">
        <v>1046.5</v>
      </c>
      <c r="J180" s="42">
        <v>989</v>
      </c>
      <c r="K180" s="42">
        <v>931.5</v>
      </c>
      <c r="L180" s="42">
        <v>874</v>
      </c>
      <c r="M180" s="42">
        <v>1541</v>
      </c>
      <c r="N180" s="42"/>
      <c r="O180" s="42">
        <v>0.3</v>
      </c>
      <c r="P180" s="42">
        <v>8.76</v>
      </c>
      <c r="Q180" s="42">
        <v>1</v>
      </c>
      <c r="R180" s="42">
        <v>25</v>
      </c>
    </row>
    <row r="181" spans="2:18" x14ac:dyDescent="0.25">
      <c r="B181" s="26" t="str">
        <f>C90</f>
        <v>NEW_PP_WIND_N10</v>
      </c>
      <c r="C181" s="26" t="str">
        <f>D90</f>
        <v>New Onshore WIND PP at N10</v>
      </c>
      <c r="D181" s="42" t="str">
        <f t="shared" si="4"/>
        <v>WND</v>
      </c>
      <c r="E181" s="26" t="s">
        <v>129</v>
      </c>
      <c r="F181" s="42">
        <v>2025</v>
      </c>
      <c r="G181" s="42">
        <v>1</v>
      </c>
      <c r="H181" s="26" t="s">
        <v>130</v>
      </c>
      <c r="I181" s="26">
        <v>1046.5</v>
      </c>
      <c r="J181" s="26">
        <v>989</v>
      </c>
      <c r="K181" s="26">
        <v>931.5</v>
      </c>
      <c r="L181" s="26">
        <v>874</v>
      </c>
      <c r="M181" s="26">
        <v>1541</v>
      </c>
      <c r="N181" s="26"/>
      <c r="O181" s="26">
        <v>0.3</v>
      </c>
      <c r="P181" s="26">
        <v>8.76</v>
      </c>
      <c r="Q181" s="26">
        <v>1</v>
      </c>
      <c r="R181" s="26">
        <v>25</v>
      </c>
    </row>
    <row r="182" spans="2:18" x14ac:dyDescent="0.25">
      <c r="B182" s="25" t="str">
        <f>C91</f>
        <v>NEW_PP_WIND_N13</v>
      </c>
      <c r="C182" s="25" t="str">
        <f>D91</f>
        <v>New Onshore WIND PP at N13</v>
      </c>
      <c r="D182" s="42" t="str">
        <f t="shared" si="4"/>
        <v>WND</v>
      </c>
      <c r="E182" s="38" t="s">
        <v>131</v>
      </c>
      <c r="F182" s="42">
        <v>2025</v>
      </c>
      <c r="G182" s="42">
        <v>1</v>
      </c>
      <c r="H182" s="25" t="s">
        <v>132</v>
      </c>
      <c r="I182" s="25">
        <v>1046.5</v>
      </c>
      <c r="J182" s="25">
        <v>989</v>
      </c>
      <c r="K182" s="25">
        <v>931.5</v>
      </c>
      <c r="L182" s="25">
        <v>874</v>
      </c>
      <c r="M182" s="25">
        <v>1541</v>
      </c>
      <c r="N182" s="25"/>
      <c r="O182" s="25">
        <v>0.3</v>
      </c>
      <c r="P182" s="25">
        <v>8.76</v>
      </c>
      <c r="Q182" s="25">
        <v>1</v>
      </c>
      <c r="R182" s="25">
        <v>25</v>
      </c>
    </row>
    <row r="183" spans="2:18" x14ac:dyDescent="0.25">
      <c r="B183" s="26" t="str">
        <f>C92</f>
        <v>NEW_PP_WIND_N9</v>
      </c>
      <c r="C183" s="26" t="str">
        <f>D92</f>
        <v>New Onshore WIND PP at N9</v>
      </c>
      <c r="D183" s="42" t="str">
        <f t="shared" si="4"/>
        <v>WND</v>
      </c>
      <c r="E183" s="26" t="s">
        <v>182</v>
      </c>
      <c r="F183" s="42">
        <v>2025</v>
      </c>
      <c r="G183" s="42">
        <v>1</v>
      </c>
      <c r="H183" s="26" t="s">
        <v>133</v>
      </c>
      <c r="I183" s="26">
        <v>1046.5</v>
      </c>
      <c r="J183" s="26">
        <v>989</v>
      </c>
      <c r="K183" s="26">
        <v>931.5</v>
      </c>
      <c r="L183" s="26">
        <v>874</v>
      </c>
      <c r="M183" s="26">
        <v>1541</v>
      </c>
      <c r="N183" s="26"/>
      <c r="O183" s="26">
        <v>0.3</v>
      </c>
      <c r="P183" s="26">
        <v>8.76</v>
      </c>
      <c r="Q183" s="26">
        <v>1</v>
      </c>
      <c r="R183" s="26">
        <v>25</v>
      </c>
    </row>
    <row r="184" spans="2:18" x14ac:dyDescent="0.25">
      <c r="B184" s="42" t="str">
        <f>C93</f>
        <v>NEW_PP_WIND_N27</v>
      </c>
      <c r="C184" s="42" t="str">
        <f>D93</f>
        <v>New Onshore WIND PP at N27</v>
      </c>
      <c r="D184" s="42" t="str">
        <f t="shared" si="4"/>
        <v>WND</v>
      </c>
      <c r="E184" s="42" t="s">
        <v>183</v>
      </c>
      <c r="F184" s="42">
        <v>2025</v>
      </c>
      <c r="G184" s="42">
        <v>1</v>
      </c>
      <c r="H184" s="42" t="s">
        <v>133</v>
      </c>
      <c r="I184" s="42">
        <v>1046.5</v>
      </c>
      <c r="J184" s="42">
        <v>989</v>
      </c>
      <c r="K184" s="42">
        <v>931.5</v>
      </c>
      <c r="L184" s="42">
        <v>874</v>
      </c>
      <c r="M184" s="42">
        <v>1541</v>
      </c>
      <c r="N184" s="42"/>
      <c r="O184" s="42">
        <v>0.3</v>
      </c>
      <c r="P184" s="42">
        <v>8.76</v>
      </c>
      <c r="Q184" s="42">
        <v>1</v>
      </c>
      <c r="R184" s="42">
        <v>25</v>
      </c>
    </row>
    <row r="185" spans="2:18" x14ac:dyDescent="0.25">
      <c r="B185" s="26" t="str">
        <f>C94</f>
        <v>NEW_PP_WIND_N28</v>
      </c>
      <c r="C185" s="26" t="str">
        <f>D94</f>
        <v>New Onshore WIND PP at N28</v>
      </c>
      <c r="D185" s="42" t="str">
        <f t="shared" si="4"/>
        <v>WND</v>
      </c>
      <c r="E185" s="26" t="s">
        <v>184</v>
      </c>
      <c r="F185" s="42">
        <v>2025</v>
      </c>
      <c r="G185" s="42">
        <v>1</v>
      </c>
      <c r="H185" s="26" t="s">
        <v>133</v>
      </c>
      <c r="I185" s="26">
        <v>1046.5</v>
      </c>
      <c r="J185" s="26">
        <v>989</v>
      </c>
      <c r="K185" s="26">
        <v>931.5</v>
      </c>
      <c r="L185" s="26">
        <v>874</v>
      </c>
      <c r="M185" s="26">
        <v>1541</v>
      </c>
      <c r="N185" s="26"/>
      <c r="O185" s="26">
        <v>0.3</v>
      </c>
      <c r="P185" s="26">
        <v>8.76</v>
      </c>
      <c r="Q185" s="26">
        <v>1</v>
      </c>
      <c r="R185" s="26">
        <v>25</v>
      </c>
    </row>
    <row r="186" spans="2:18" x14ac:dyDescent="0.25">
      <c r="B186" s="42" t="str">
        <f>C95</f>
        <v>NEW_PP_WIND_N17</v>
      </c>
      <c r="C186" s="42" t="str">
        <f>D95</f>
        <v>New Onshore WIND PP at N17</v>
      </c>
      <c r="D186" s="42" t="str">
        <f t="shared" si="4"/>
        <v>WND</v>
      </c>
      <c r="E186" s="42" t="s">
        <v>186</v>
      </c>
      <c r="F186" s="42">
        <v>2025</v>
      </c>
      <c r="G186" s="42">
        <v>1</v>
      </c>
      <c r="H186" s="42" t="s">
        <v>134</v>
      </c>
      <c r="I186" s="42">
        <v>1046.5</v>
      </c>
      <c r="J186" s="42">
        <v>989</v>
      </c>
      <c r="K186" s="42">
        <v>931.5</v>
      </c>
      <c r="L186" s="42">
        <v>874</v>
      </c>
      <c r="M186" s="42">
        <v>1541</v>
      </c>
      <c r="N186" s="42"/>
      <c r="O186" s="42">
        <v>0.3</v>
      </c>
      <c r="P186" s="42">
        <v>8.76</v>
      </c>
      <c r="Q186" s="42">
        <v>1</v>
      </c>
      <c r="R186" s="42">
        <v>25</v>
      </c>
    </row>
    <row r="187" spans="2:18" x14ac:dyDescent="0.25">
      <c r="B187" s="26" t="str">
        <f>C96</f>
        <v>NEW_PP_WIND_N18</v>
      </c>
      <c r="C187" s="26" t="str">
        <f>D96</f>
        <v>New Onshore WIND PP at N18</v>
      </c>
      <c r="D187" s="42" t="str">
        <f t="shared" si="4"/>
        <v>WND</v>
      </c>
      <c r="E187" s="26" t="s">
        <v>188</v>
      </c>
      <c r="F187" s="42">
        <v>2025</v>
      </c>
      <c r="G187" s="42">
        <v>1</v>
      </c>
      <c r="H187" s="26" t="s">
        <v>134</v>
      </c>
      <c r="I187" s="26">
        <v>1046.5</v>
      </c>
      <c r="J187" s="26">
        <v>989</v>
      </c>
      <c r="K187" s="26">
        <v>931.5</v>
      </c>
      <c r="L187" s="26">
        <v>874</v>
      </c>
      <c r="M187" s="26">
        <v>1541</v>
      </c>
      <c r="N187" s="26"/>
      <c r="O187" s="26">
        <v>0.3</v>
      </c>
      <c r="P187" s="26">
        <v>8.76</v>
      </c>
      <c r="Q187" s="26">
        <v>1</v>
      </c>
      <c r="R187" s="26">
        <v>25</v>
      </c>
    </row>
    <row r="188" spans="2:18" x14ac:dyDescent="0.25">
      <c r="B188" s="42" t="str">
        <f>C97</f>
        <v>NEW_PP_WIND_N24</v>
      </c>
      <c r="C188" s="42" t="str">
        <f>D97</f>
        <v>New Onshore WIND PP at N24</v>
      </c>
      <c r="D188" s="42" t="str">
        <f t="shared" si="4"/>
        <v>WND</v>
      </c>
      <c r="E188" s="42" t="s">
        <v>189</v>
      </c>
      <c r="F188" s="42">
        <v>2025</v>
      </c>
      <c r="G188" s="42">
        <v>1</v>
      </c>
      <c r="H188" s="42" t="s">
        <v>134</v>
      </c>
      <c r="I188" s="42">
        <v>1046.5</v>
      </c>
      <c r="J188" s="42">
        <v>989</v>
      </c>
      <c r="K188" s="42">
        <v>931.5</v>
      </c>
      <c r="L188" s="42">
        <v>874</v>
      </c>
      <c r="M188" s="42">
        <v>1541</v>
      </c>
      <c r="N188" s="42"/>
      <c r="O188" s="42">
        <v>0.3</v>
      </c>
      <c r="P188" s="42">
        <v>8.76</v>
      </c>
      <c r="Q188" s="42">
        <v>1</v>
      </c>
      <c r="R188" s="42">
        <v>25</v>
      </c>
    </row>
    <row r="189" spans="2:18" x14ac:dyDescent="0.25">
      <c r="B189" s="26" t="str">
        <f>C98</f>
        <v>NEW_PP_WIND_N14</v>
      </c>
      <c r="C189" s="26" t="str">
        <f>D98</f>
        <v>New Onshore WIND PP at N14</v>
      </c>
      <c r="D189" s="42" t="str">
        <f t="shared" si="4"/>
        <v>WND</v>
      </c>
      <c r="E189" s="26" t="s">
        <v>192</v>
      </c>
      <c r="F189" s="42">
        <v>2025</v>
      </c>
      <c r="G189" s="42">
        <v>1</v>
      </c>
      <c r="H189" s="26" t="s">
        <v>135</v>
      </c>
      <c r="I189" s="26">
        <v>1046.5</v>
      </c>
      <c r="J189" s="26">
        <v>989</v>
      </c>
      <c r="K189" s="26">
        <v>931.5</v>
      </c>
      <c r="L189" s="26">
        <v>874</v>
      </c>
      <c r="M189" s="26">
        <v>1541</v>
      </c>
      <c r="N189" s="26"/>
      <c r="O189" s="26">
        <v>0.3</v>
      </c>
      <c r="P189" s="26">
        <v>8.76</v>
      </c>
      <c r="Q189" s="26">
        <v>1</v>
      </c>
      <c r="R189" s="26">
        <v>25</v>
      </c>
    </row>
    <row r="190" spans="2:18" x14ac:dyDescent="0.25">
      <c r="B190" s="42" t="str">
        <f>C99</f>
        <v>NEW_PP_WIND_N15</v>
      </c>
      <c r="C190" s="42" t="str">
        <f>D99</f>
        <v>New Onshore WIND PP at N15</v>
      </c>
      <c r="D190" s="42" t="str">
        <f t="shared" si="4"/>
        <v>WND</v>
      </c>
      <c r="E190" s="42" t="s">
        <v>191</v>
      </c>
      <c r="F190" s="42">
        <v>2025</v>
      </c>
      <c r="G190" s="42">
        <v>1</v>
      </c>
      <c r="H190" s="42" t="s">
        <v>135</v>
      </c>
      <c r="I190" s="42">
        <v>1046.5</v>
      </c>
      <c r="J190" s="42">
        <v>989</v>
      </c>
      <c r="K190" s="42">
        <v>931.5</v>
      </c>
      <c r="L190" s="42">
        <v>874</v>
      </c>
      <c r="M190" s="42">
        <v>1541</v>
      </c>
      <c r="N190" s="42"/>
      <c r="O190" s="42">
        <v>0.3</v>
      </c>
      <c r="P190" s="42">
        <v>8.76</v>
      </c>
      <c r="Q190" s="42">
        <v>1</v>
      </c>
      <c r="R190" s="42">
        <v>25</v>
      </c>
    </row>
    <row r="191" spans="2:18" x14ac:dyDescent="0.25">
      <c r="B191" s="43" t="str">
        <f>C100</f>
        <v>NEW_PP_WIND_N20</v>
      </c>
      <c r="C191" s="43" t="str">
        <f>D100</f>
        <v>New Onshore WIND PP at N20</v>
      </c>
      <c r="D191" s="42" t="str">
        <f t="shared" si="4"/>
        <v>WND</v>
      </c>
      <c r="E191" s="43" t="s">
        <v>193</v>
      </c>
      <c r="F191" s="42">
        <v>2025</v>
      </c>
      <c r="G191" s="42">
        <v>1</v>
      </c>
      <c r="H191" s="43" t="s">
        <v>137</v>
      </c>
      <c r="I191" s="43">
        <v>1046.5</v>
      </c>
      <c r="J191" s="43">
        <v>989</v>
      </c>
      <c r="K191" s="43">
        <v>931.5</v>
      </c>
      <c r="L191" s="43">
        <v>874</v>
      </c>
      <c r="M191" s="43">
        <v>1541</v>
      </c>
      <c r="N191" s="43"/>
      <c r="O191" s="43">
        <v>0.3</v>
      </c>
      <c r="P191" s="43">
        <v>8.76</v>
      </c>
      <c r="Q191" s="43">
        <v>1</v>
      </c>
      <c r="R191" s="43">
        <v>25</v>
      </c>
    </row>
    <row r="192" spans="2:18" x14ac:dyDescent="0.25">
      <c r="B192" s="42" t="str">
        <f>C101</f>
        <v>NEW_PP_WIND_N25</v>
      </c>
      <c r="C192" s="42" t="str">
        <f>D101</f>
        <v>New Onshore WIND PP at N25</v>
      </c>
      <c r="D192" s="42" t="str">
        <f t="shared" si="4"/>
        <v>WND</v>
      </c>
      <c r="E192" s="42" t="s">
        <v>190</v>
      </c>
      <c r="F192" s="42">
        <v>2025</v>
      </c>
      <c r="G192" s="42">
        <v>1</v>
      </c>
      <c r="H192" s="42" t="s">
        <v>137</v>
      </c>
      <c r="I192" s="42">
        <v>1046.5</v>
      </c>
      <c r="J192" s="42">
        <v>989</v>
      </c>
      <c r="K192" s="42">
        <v>931.5</v>
      </c>
      <c r="L192" s="42">
        <v>874</v>
      </c>
      <c r="M192" s="42">
        <v>1541</v>
      </c>
      <c r="N192" s="42"/>
      <c r="O192" s="42">
        <v>0.3</v>
      </c>
      <c r="P192" s="42">
        <v>8.76</v>
      </c>
      <c r="Q192" s="42">
        <v>1</v>
      </c>
      <c r="R192" s="42">
        <v>25</v>
      </c>
    </row>
    <row r="193" spans="2:21" ht="15.75" thickBot="1" x14ac:dyDescent="0.3">
      <c r="B193" s="31" t="s">
        <v>114</v>
      </c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</row>
    <row r="196" spans="2:21" ht="15.75" x14ac:dyDescent="0.25">
      <c r="B196" s="9"/>
      <c r="C196" s="9"/>
      <c r="D196" s="9"/>
      <c r="E196" s="27" t="s">
        <v>98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2:21" ht="76.5" x14ac:dyDescent="0.25">
      <c r="B197" s="10" t="s">
        <v>69</v>
      </c>
      <c r="C197" s="10" t="s">
        <v>99</v>
      </c>
      <c r="D197" s="10" t="s">
        <v>100</v>
      </c>
      <c r="E197" s="10" t="s">
        <v>101</v>
      </c>
      <c r="F197" s="10" t="s">
        <v>102</v>
      </c>
      <c r="G197" s="11" t="s">
        <v>145</v>
      </c>
      <c r="H197" s="10" t="s">
        <v>18</v>
      </c>
      <c r="I197" s="11" t="s">
        <v>104</v>
      </c>
      <c r="J197" s="11" t="s">
        <v>105</v>
      </c>
      <c r="K197" s="11" t="s">
        <v>106</v>
      </c>
      <c r="L197" s="11" t="s">
        <v>107</v>
      </c>
      <c r="M197" s="11" t="s">
        <v>108</v>
      </c>
      <c r="N197" s="11" t="s">
        <v>109</v>
      </c>
      <c r="O197" s="11" t="s">
        <v>110</v>
      </c>
      <c r="P197" s="11" t="s">
        <v>111</v>
      </c>
      <c r="Q197" s="10" t="s">
        <v>113</v>
      </c>
      <c r="R197" s="19" t="s">
        <v>146</v>
      </c>
      <c r="S197" s="19" t="s">
        <v>147</v>
      </c>
      <c r="T197" s="19" t="s">
        <v>148</v>
      </c>
      <c r="U197" s="19" t="s">
        <v>149</v>
      </c>
    </row>
    <row r="198" spans="2:21" x14ac:dyDescent="0.25">
      <c r="B198" s="15" t="s">
        <v>114</v>
      </c>
      <c r="C198" s="15"/>
      <c r="D198" s="15"/>
      <c r="E198" s="15" t="s">
        <v>114</v>
      </c>
      <c r="F198" s="15"/>
      <c r="G198" s="15" t="s">
        <v>115</v>
      </c>
      <c r="H198" s="15"/>
      <c r="I198" s="15" t="s">
        <v>150</v>
      </c>
      <c r="J198" s="15" t="s">
        <v>150</v>
      </c>
      <c r="K198" s="15" t="s">
        <v>150</v>
      </c>
      <c r="L198" s="15" t="s">
        <v>150</v>
      </c>
      <c r="M198" s="15" t="s">
        <v>150</v>
      </c>
      <c r="N198" s="15" t="s">
        <v>151</v>
      </c>
      <c r="O198" s="15"/>
      <c r="P198" s="15" t="s">
        <v>152</v>
      </c>
      <c r="Q198" s="15"/>
      <c r="R198" s="15"/>
      <c r="S198" s="15"/>
      <c r="T198" s="15"/>
      <c r="U198" s="15"/>
    </row>
    <row r="199" spans="2:21" x14ac:dyDescent="0.25">
      <c r="B199" s="21" t="s">
        <v>153</v>
      </c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 t="s">
        <v>154</v>
      </c>
      <c r="U199" s="36" t="s">
        <v>155</v>
      </c>
    </row>
    <row r="200" spans="2:21" x14ac:dyDescent="0.25">
      <c r="B200" s="13" t="str">
        <f>C103</f>
        <v>NEW_STG_LiON_N11</v>
      </c>
      <c r="C200" s="13" t="str">
        <f>D103</f>
        <v>New LiON Storage at N11</v>
      </c>
      <c r="D200" s="13"/>
      <c r="E200" s="13"/>
      <c r="F200" s="13">
        <v>2025</v>
      </c>
      <c r="G200" s="13">
        <v>0.75</v>
      </c>
      <c r="H200" s="13"/>
      <c r="I200" s="13"/>
      <c r="J200" s="13"/>
      <c r="K200" s="13"/>
      <c r="L200" s="13"/>
      <c r="M200" s="13"/>
      <c r="N200" s="13"/>
      <c r="O200" s="13">
        <v>0.5</v>
      </c>
      <c r="P200" s="13">
        <v>8.76</v>
      </c>
      <c r="Q200" s="13">
        <v>25</v>
      </c>
      <c r="R200" s="13" t="s">
        <v>19</v>
      </c>
      <c r="S200" s="13">
        <v>1</v>
      </c>
      <c r="T200" s="13"/>
      <c r="U200" s="35"/>
    </row>
    <row r="201" spans="2:21" x14ac:dyDescent="0.25">
      <c r="B201" s="25"/>
      <c r="C201" s="25"/>
      <c r="D201" s="38" t="s">
        <v>163</v>
      </c>
      <c r="E201" s="38" t="s">
        <v>163</v>
      </c>
      <c r="F201" s="25"/>
      <c r="G201" s="25"/>
      <c r="H201" s="34" t="s">
        <v>122</v>
      </c>
      <c r="I201" s="34">
        <v>800</v>
      </c>
      <c r="J201" s="34">
        <v>747</v>
      </c>
      <c r="K201" s="34">
        <v>693</v>
      </c>
      <c r="L201" s="34">
        <v>640</v>
      </c>
      <c r="M201" s="34">
        <v>11.4</v>
      </c>
      <c r="N201" s="34"/>
      <c r="O201" s="25"/>
      <c r="P201" s="25"/>
      <c r="Q201" s="25"/>
      <c r="R201" s="25" t="s">
        <v>157</v>
      </c>
      <c r="S201" s="25">
        <f>ROUND(U201/T201,6)</f>
        <v>8.3333000000000004E-2</v>
      </c>
      <c r="T201" s="25">
        <v>96</v>
      </c>
      <c r="U201" s="25">
        <v>8</v>
      </c>
    </row>
    <row r="202" spans="2:21" x14ac:dyDescent="0.25">
      <c r="B202" s="26" t="str">
        <f>C104</f>
        <v>NEW_STG_LiON_N12</v>
      </c>
      <c r="C202" s="26" t="str">
        <f>D104</f>
        <v>New LiON Storage at N12</v>
      </c>
      <c r="D202" s="26"/>
      <c r="E202" s="26"/>
      <c r="F202" s="26">
        <v>2025</v>
      </c>
      <c r="G202" s="26">
        <v>0.75</v>
      </c>
      <c r="H202" s="26"/>
      <c r="I202" s="26"/>
      <c r="J202" s="26"/>
      <c r="K202" s="26"/>
      <c r="L202" s="26"/>
      <c r="M202" s="26"/>
      <c r="N202" s="26"/>
      <c r="O202" s="26">
        <v>0.5</v>
      </c>
      <c r="P202" s="26">
        <v>8.76</v>
      </c>
      <c r="Q202" s="26">
        <v>25</v>
      </c>
      <c r="R202" s="26" t="s">
        <v>19</v>
      </c>
      <c r="S202" s="26">
        <v>1</v>
      </c>
      <c r="T202" s="26"/>
      <c r="U202" s="35"/>
    </row>
    <row r="203" spans="2:21" x14ac:dyDescent="0.25">
      <c r="B203" s="25"/>
      <c r="C203" s="25"/>
      <c r="D203" s="38" t="s">
        <v>164</v>
      </c>
      <c r="E203" s="38" t="s">
        <v>164</v>
      </c>
      <c r="F203" s="25"/>
      <c r="G203" s="25"/>
      <c r="H203" s="34" t="s">
        <v>122</v>
      </c>
      <c r="I203" s="34">
        <v>800</v>
      </c>
      <c r="J203" s="34">
        <v>747</v>
      </c>
      <c r="K203" s="34">
        <v>693</v>
      </c>
      <c r="L203" s="34">
        <v>640</v>
      </c>
      <c r="M203" s="34">
        <v>11.4</v>
      </c>
      <c r="N203" s="34"/>
      <c r="O203" s="25"/>
      <c r="P203" s="25"/>
      <c r="Q203" s="25"/>
      <c r="R203" s="25" t="s">
        <v>157</v>
      </c>
      <c r="S203" s="25">
        <f>ROUND(U203/T203,6)</f>
        <v>8.3333000000000004E-2</v>
      </c>
      <c r="T203" s="25">
        <v>96</v>
      </c>
      <c r="U203" s="25">
        <v>8</v>
      </c>
    </row>
    <row r="204" spans="2:21" x14ac:dyDescent="0.25">
      <c r="B204" s="26" t="str">
        <f>C105</f>
        <v>NEW_STG_LiON_N21</v>
      </c>
      <c r="C204" s="26" t="str">
        <f>D105</f>
        <v>New LiON Storage at N21</v>
      </c>
      <c r="D204" s="26"/>
      <c r="E204" s="26"/>
      <c r="F204" s="26">
        <v>2025</v>
      </c>
      <c r="G204" s="26">
        <v>0.75</v>
      </c>
      <c r="H204" s="26"/>
      <c r="I204" s="26"/>
      <c r="J204" s="26"/>
      <c r="K204" s="26"/>
      <c r="L204" s="26"/>
      <c r="M204" s="26"/>
      <c r="N204" s="26"/>
      <c r="O204" s="26">
        <v>0.5</v>
      </c>
      <c r="P204" s="26">
        <v>8.76</v>
      </c>
      <c r="Q204" s="26">
        <v>25</v>
      </c>
      <c r="R204" s="26" t="s">
        <v>19</v>
      </c>
      <c r="S204" s="26">
        <v>1</v>
      </c>
      <c r="T204" s="26"/>
      <c r="U204" s="35"/>
    </row>
    <row r="205" spans="2:21" x14ac:dyDescent="0.25">
      <c r="B205" s="25"/>
      <c r="C205" s="25"/>
      <c r="D205" s="38" t="s">
        <v>165</v>
      </c>
      <c r="E205" s="38" t="s">
        <v>165</v>
      </c>
      <c r="F205" s="25"/>
      <c r="G205" s="25"/>
      <c r="H205" s="34" t="s">
        <v>122</v>
      </c>
      <c r="I205" s="34">
        <v>800</v>
      </c>
      <c r="J205" s="34">
        <v>747</v>
      </c>
      <c r="K205" s="34">
        <v>693</v>
      </c>
      <c r="L205" s="34">
        <v>640</v>
      </c>
      <c r="M205" s="34">
        <v>11.4</v>
      </c>
      <c r="N205" s="34"/>
      <c r="O205" s="25"/>
      <c r="P205" s="25"/>
      <c r="Q205" s="25"/>
      <c r="R205" s="25" t="s">
        <v>157</v>
      </c>
      <c r="S205" s="25">
        <f>ROUND(U205/T205,6)</f>
        <v>8.3333000000000004E-2</v>
      </c>
      <c r="T205" s="25">
        <v>96</v>
      </c>
      <c r="U205" s="25">
        <v>8</v>
      </c>
    </row>
    <row r="206" spans="2:21" x14ac:dyDescent="0.25">
      <c r="B206" s="26" t="str">
        <f>C106</f>
        <v>NEW_STG_LiON_N3</v>
      </c>
      <c r="C206" s="26" t="str">
        <f>D106</f>
        <v>New LiON Storage at N3</v>
      </c>
      <c r="D206" s="26"/>
      <c r="E206" s="26"/>
      <c r="F206" s="26">
        <v>2025</v>
      </c>
      <c r="G206" s="26">
        <v>0.75</v>
      </c>
      <c r="H206" s="26"/>
      <c r="I206" s="26"/>
      <c r="J206" s="26"/>
      <c r="K206" s="26"/>
      <c r="L206" s="26"/>
      <c r="M206" s="26"/>
      <c r="N206" s="26"/>
      <c r="O206" s="26">
        <v>0.5</v>
      </c>
      <c r="P206" s="26">
        <v>8.76</v>
      </c>
      <c r="Q206" s="26">
        <v>25</v>
      </c>
      <c r="R206" s="26" t="s">
        <v>19</v>
      </c>
      <c r="S206" s="26">
        <v>1</v>
      </c>
      <c r="T206" s="26"/>
      <c r="U206" s="35"/>
    </row>
    <row r="207" spans="2:21" x14ac:dyDescent="0.25">
      <c r="B207" s="42"/>
      <c r="C207" s="42"/>
      <c r="D207" s="34" t="s">
        <v>167</v>
      </c>
      <c r="E207" s="34" t="s">
        <v>167</v>
      </c>
      <c r="F207" s="34"/>
      <c r="G207" s="34"/>
      <c r="H207" s="34" t="s">
        <v>123</v>
      </c>
      <c r="I207" s="34">
        <v>800</v>
      </c>
      <c r="J207" s="34">
        <v>747</v>
      </c>
      <c r="K207" s="34">
        <v>693</v>
      </c>
      <c r="L207" s="34">
        <v>640</v>
      </c>
      <c r="M207" s="34">
        <v>11.4</v>
      </c>
      <c r="N207" s="34"/>
      <c r="O207" s="34"/>
      <c r="P207" s="34"/>
      <c r="Q207" s="34"/>
      <c r="R207" s="34" t="s">
        <v>157</v>
      </c>
      <c r="S207" s="34">
        <v>8.3333000000000004E-2</v>
      </c>
      <c r="T207" s="34">
        <v>96</v>
      </c>
      <c r="U207" s="34">
        <v>8</v>
      </c>
    </row>
    <row r="208" spans="2:21" x14ac:dyDescent="0.25">
      <c r="B208" s="26" t="str">
        <f>C107</f>
        <v>NEW_STG_LiON_N4</v>
      </c>
      <c r="C208" s="26" t="str">
        <f>D107</f>
        <v>New LiON Storage at N4</v>
      </c>
      <c r="D208" s="26"/>
      <c r="E208" s="26"/>
      <c r="F208" s="26">
        <v>2025</v>
      </c>
      <c r="G208" s="26">
        <v>0.75</v>
      </c>
      <c r="H208" s="26"/>
      <c r="I208" s="26"/>
      <c r="J208" s="26"/>
      <c r="K208" s="26"/>
      <c r="L208" s="26"/>
      <c r="M208" s="26"/>
      <c r="N208" s="26"/>
      <c r="O208" s="26">
        <v>0.5</v>
      </c>
      <c r="P208" s="26">
        <v>8.76</v>
      </c>
      <c r="Q208" s="26">
        <v>25</v>
      </c>
      <c r="R208" s="26" t="s">
        <v>19</v>
      </c>
      <c r="S208" s="26">
        <v>1</v>
      </c>
      <c r="T208" s="26"/>
      <c r="U208" s="35"/>
    </row>
    <row r="209" spans="2:21" x14ac:dyDescent="0.25">
      <c r="B209" s="25"/>
      <c r="C209" s="25"/>
      <c r="D209" s="38" t="s">
        <v>168</v>
      </c>
      <c r="E209" s="38" t="s">
        <v>168</v>
      </c>
      <c r="F209" s="25"/>
      <c r="G209" s="25"/>
      <c r="H209" s="34" t="s">
        <v>123</v>
      </c>
      <c r="I209" s="34">
        <v>800</v>
      </c>
      <c r="J209" s="34">
        <v>747</v>
      </c>
      <c r="K209" s="34">
        <v>693</v>
      </c>
      <c r="L209" s="34">
        <v>640</v>
      </c>
      <c r="M209" s="34">
        <v>11.4</v>
      </c>
      <c r="N209" s="34"/>
      <c r="O209" s="25"/>
      <c r="P209" s="25"/>
      <c r="Q209" s="25"/>
      <c r="R209" s="25" t="s">
        <v>157</v>
      </c>
      <c r="S209" s="25">
        <v>8.3333000000000004E-2</v>
      </c>
      <c r="T209" s="25">
        <v>96</v>
      </c>
      <c r="U209" s="25">
        <v>8</v>
      </c>
    </row>
    <row r="210" spans="2:21" x14ac:dyDescent="0.25">
      <c r="B210" s="26" t="str">
        <f>C108</f>
        <v>NEW_STG_LiON_N23</v>
      </c>
      <c r="C210" s="26" t="str">
        <f>D108</f>
        <v>New LiON Storage at N23</v>
      </c>
      <c r="D210" s="26"/>
      <c r="E210" s="26"/>
      <c r="F210" s="26">
        <v>2025</v>
      </c>
      <c r="G210" s="26">
        <v>0.75</v>
      </c>
      <c r="H210" s="26"/>
      <c r="I210" s="26"/>
      <c r="J210" s="26"/>
      <c r="K210" s="26"/>
      <c r="L210" s="26"/>
      <c r="M210" s="26"/>
      <c r="N210" s="26"/>
      <c r="O210" s="26">
        <v>0.5</v>
      </c>
      <c r="P210" s="26">
        <v>8.76</v>
      </c>
      <c r="Q210" s="26">
        <v>25</v>
      </c>
      <c r="R210" s="26" t="s">
        <v>19</v>
      </c>
      <c r="S210" s="26">
        <v>1</v>
      </c>
      <c r="T210" s="26"/>
      <c r="U210" s="35"/>
    </row>
    <row r="211" spans="2:21" x14ac:dyDescent="0.25">
      <c r="B211" s="42"/>
      <c r="C211" s="42"/>
      <c r="D211" s="42" t="s">
        <v>169</v>
      </c>
      <c r="E211" s="42" t="s">
        <v>169</v>
      </c>
      <c r="F211" s="42"/>
      <c r="G211" s="42"/>
      <c r="H211" s="42" t="s">
        <v>123</v>
      </c>
      <c r="I211" s="42">
        <v>800</v>
      </c>
      <c r="J211" s="42">
        <v>747</v>
      </c>
      <c r="K211" s="42">
        <v>693</v>
      </c>
      <c r="L211" s="42">
        <v>640</v>
      </c>
      <c r="M211" s="42">
        <v>11.4</v>
      </c>
      <c r="N211" s="42"/>
      <c r="O211" s="42"/>
      <c r="P211" s="42"/>
      <c r="Q211" s="42"/>
      <c r="R211" s="42" t="s">
        <v>157</v>
      </c>
      <c r="S211" s="42">
        <f>ROUND(U211/T211,6)</f>
        <v>8.3333000000000004E-2</v>
      </c>
      <c r="T211" s="42">
        <v>96</v>
      </c>
      <c r="U211" s="42">
        <v>8</v>
      </c>
    </row>
    <row r="212" spans="2:21" x14ac:dyDescent="0.25">
      <c r="B212" s="26" t="str">
        <f>C109</f>
        <v>NEW_STG_LiON_N1</v>
      </c>
      <c r="C212" s="26" t="str">
        <f>D109</f>
        <v>New LiON Storage at N1</v>
      </c>
      <c r="D212" s="26"/>
      <c r="E212" s="26"/>
      <c r="F212" s="26">
        <v>2025</v>
      </c>
      <c r="G212" s="26">
        <v>0.75</v>
      </c>
      <c r="H212" s="26"/>
      <c r="I212" s="26"/>
      <c r="J212" s="26"/>
      <c r="K212" s="26"/>
      <c r="L212" s="26"/>
      <c r="M212" s="26"/>
      <c r="N212" s="26"/>
      <c r="O212" s="26">
        <v>0.5</v>
      </c>
      <c r="P212" s="26">
        <v>8.76</v>
      </c>
      <c r="Q212" s="26">
        <v>25</v>
      </c>
      <c r="R212" s="26" t="s">
        <v>19</v>
      </c>
      <c r="S212" s="26">
        <v>1</v>
      </c>
      <c r="T212" s="26"/>
      <c r="U212" s="35"/>
    </row>
    <row r="213" spans="2:21" x14ac:dyDescent="0.25">
      <c r="B213" s="42"/>
      <c r="C213" s="42"/>
      <c r="D213" s="42" t="s">
        <v>166</v>
      </c>
      <c r="E213" s="42" t="s">
        <v>166</v>
      </c>
      <c r="F213" s="42"/>
      <c r="G213" s="42"/>
      <c r="H213" s="25" t="s">
        <v>125</v>
      </c>
      <c r="I213" s="25">
        <v>800</v>
      </c>
      <c r="J213" s="25">
        <v>747</v>
      </c>
      <c r="K213" s="25">
        <v>693</v>
      </c>
      <c r="L213" s="25">
        <v>640</v>
      </c>
      <c r="M213" s="25">
        <v>11.4</v>
      </c>
      <c r="N213" s="25"/>
      <c r="O213" s="25"/>
      <c r="P213" s="25"/>
      <c r="Q213" s="25"/>
      <c r="R213" s="25" t="s">
        <v>157</v>
      </c>
      <c r="S213" s="25">
        <f t="shared" ref="S213" si="5">ROUND(U213/T213,6)</f>
        <v>8.3333000000000004E-2</v>
      </c>
      <c r="T213" s="25">
        <v>96</v>
      </c>
      <c r="U213" s="25">
        <v>8</v>
      </c>
    </row>
    <row r="214" spans="2:21" x14ac:dyDescent="0.25">
      <c r="B214" s="26" t="str">
        <f>C110</f>
        <v>NEW_STG_LiON_N2</v>
      </c>
      <c r="C214" s="26" t="str">
        <f>D110</f>
        <v>New LiON Storage at N2</v>
      </c>
      <c r="D214" s="26"/>
      <c r="E214" s="26"/>
      <c r="F214" s="26">
        <v>2025</v>
      </c>
      <c r="G214" s="26">
        <v>0.75</v>
      </c>
      <c r="H214" s="26"/>
      <c r="I214" s="26"/>
      <c r="J214" s="26"/>
      <c r="K214" s="26"/>
      <c r="L214" s="26"/>
      <c r="M214" s="26"/>
      <c r="N214" s="26"/>
      <c r="O214" s="26">
        <v>0.5</v>
      </c>
      <c r="P214" s="26">
        <v>8.76</v>
      </c>
      <c r="Q214" s="26">
        <v>25</v>
      </c>
      <c r="R214" s="26" t="s">
        <v>19</v>
      </c>
      <c r="S214" s="26">
        <v>1</v>
      </c>
      <c r="T214" s="26"/>
      <c r="U214" s="35"/>
    </row>
    <row r="215" spans="2:21" x14ac:dyDescent="0.25">
      <c r="B215" s="42"/>
      <c r="C215" s="42"/>
      <c r="D215" s="42" t="s">
        <v>172</v>
      </c>
      <c r="E215" s="42" t="s">
        <v>172</v>
      </c>
      <c r="F215" s="42"/>
      <c r="G215" s="42"/>
      <c r="H215" s="25" t="s">
        <v>125</v>
      </c>
      <c r="I215" s="25">
        <v>800</v>
      </c>
      <c r="J215" s="25">
        <v>747</v>
      </c>
      <c r="K215" s="25">
        <v>693</v>
      </c>
      <c r="L215" s="25">
        <v>640</v>
      </c>
      <c r="M215" s="25">
        <v>11.4</v>
      </c>
      <c r="N215" s="25"/>
      <c r="O215" s="25"/>
      <c r="P215" s="25"/>
      <c r="Q215" s="25"/>
      <c r="R215" s="25" t="s">
        <v>157</v>
      </c>
      <c r="S215" s="25">
        <f t="shared" ref="S215" si="6">ROUND(U215/T215,6)</f>
        <v>8.3333000000000004E-2</v>
      </c>
      <c r="T215" s="25">
        <v>96</v>
      </c>
      <c r="U215" s="25">
        <v>8</v>
      </c>
    </row>
    <row r="216" spans="2:21" x14ac:dyDescent="0.25">
      <c r="B216" s="26" t="str">
        <f>C111</f>
        <v>NEW_STG_LiON_N5</v>
      </c>
      <c r="C216" s="26" t="str">
        <f>D111</f>
        <v>New LiON Storage at N5</v>
      </c>
      <c r="D216" s="26"/>
      <c r="E216" s="26"/>
      <c r="F216" s="26">
        <v>2025</v>
      </c>
      <c r="G216" s="26">
        <v>0.75</v>
      </c>
      <c r="H216" s="26"/>
      <c r="I216" s="26"/>
      <c r="J216" s="26"/>
      <c r="K216" s="26"/>
      <c r="L216" s="26"/>
      <c r="M216" s="26"/>
      <c r="N216" s="26"/>
      <c r="O216" s="26">
        <v>0.5</v>
      </c>
      <c r="P216" s="26">
        <v>8.76</v>
      </c>
      <c r="Q216" s="26">
        <v>25</v>
      </c>
      <c r="R216" s="26" t="s">
        <v>19</v>
      </c>
      <c r="S216" s="26">
        <v>1</v>
      </c>
      <c r="T216" s="26"/>
      <c r="U216" s="35"/>
    </row>
    <row r="217" spans="2:21" x14ac:dyDescent="0.25">
      <c r="B217" s="42"/>
      <c r="C217" s="42"/>
      <c r="D217" s="42" t="s">
        <v>173</v>
      </c>
      <c r="E217" s="42" t="s">
        <v>173</v>
      </c>
      <c r="F217" s="42"/>
      <c r="G217" s="42"/>
      <c r="H217" s="25" t="s">
        <v>125</v>
      </c>
      <c r="I217" s="25">
        <v>800</v>
      </c>
      <c r="J217" s="25">
        <v>747</v>
      </c>
      <c r="K217" s="25">
        <v>693</v>
      </c>
      <c r="L217" s="25">
        <v>640</v>
      </c>
      <c r="M217" s="25">
        <v>11.4</v>
      </c>
      <c r="N217" s="25"/>
      <c r="O217" s="25"/>
      <c r="P217" s="25"/>
      <c r="Q217" s="25"/>
      <c r="R217" s="25" t="s">
        <v>157</v>
      </c>
      <c r="S217" s="25">
        <f t="shared" ref="S217" si="7">ROUND(U217/T217,6)</f>
        <v>8.3333000000000004E-2</v>
      </c>
      <c r="T217" s="25">
        <v>96</v>
      </c>
      <c r="U217" s="25">
        <v>8</v>
      </c>
    </row>
    <row r="218" spans="2:21" x14ac:dyDescent="0.25">
      <c r="B218" s="26" t="str">
        <f>C112</f>
        <v>NEW_STG_LiON_N6</v>
      </c>
      <c r="C218" s="26" t="str">
        <f>D112</f>
        <v>New LiON Storage at N6</v>
      </c>
      <c r="D218" s="26"/>
      <c r="E218" s="26"/>
      <c r="F218" s="26">
        <v>2025</v>
      </c>
      <c r="G218" s="26">
        <v>0.75</v>
      </c>
      <c r="H218" s="26"/>
      <c r="I218" s="26"/>
      <c r="J218" s="26"/>
      <c r="K218" s="26"/>
      <c r="L218" s="26"/>
      <c r="M218" s="26"/>
      <c r="N218" s="26"/>
      <c r="O218" s="26">
        <v>0.5</v>
      </c>
      <c r="P218" s="26">
        <v>8.76</v>
      </c>
      <c r="Q218" s="26">
        <v>25</v>
      </c>
      <c r="R218" s="26" t="s">
        <v>19</v>
      </c>
      <c r="S218" s="26">
        <v>1</v>
      </c>
      <c r="T218" s="26"/>
      <c r="U218" s="35"/>
    </row>
    <row r="219" spans="2:21" x14ac:dyDescent="0.25">
      <c r="B219" s="42"/>
      <c r="C219" s="42"/>
      <c r="D219" s="42" t="s">
        <v>174</v>
      </c>
      <c r="E219" s="42" t="s">
        <v>174</v>
      </c>
      <c r="F219" s="42"/>
      <c r="G219" s="42"/>
      <c r="H219" s="25" t="s">
        <v>125</v>
      </c>
      <c r="I219" s="25">
        <v>800</v>
      </c>
      <c r="J219" s="25">
        <v>747</v>
      </c>
      <c r="K219" s="25">
        <v>693</v>
      </c>
      <c r="L219" s="25">
        <v>640</v>
      </c>
      <c r="M219" s="25">
        <v>11.4</v>
      </c>
      <c r="N219" s="25"/>
      <c r="O219" s="25"/>
      <c r="P219" s="25"/>
      <c r="Q219" s="25"/>
      <c r="R219" s="25" t="s">
        <v>157</v>
      </c>
      <c r="S219" s="25">
        <f t="shared" ref="S219" si="8">ROUND(U219/T219,6)</f>
        <v>8.3333000000000004E-2</v>
      </c>
      <c r="T219" s="25">
        <v>96</v>
      </c>
      <c r="U219" s="25">
        <v>8</v>
      </c>
    </row>
    <row r="220" spans="2:21" x14ac:dyDescent="0.25">
      <c r="B220" s="26" t="str">
        <f>C113</f>
        <v>NEW_STG_LiON_N7</v>
      </c>
      <c r="C220" s="26" t="str">
        <f>D113</f>
        <v>New LiON Storage at N7</v>
      </c>
      <c r="D220" s="26"/>
      <c r="E220" s="26"/>
      <c r="F220" s="26">
        <v>2025</v>
      </c>
      <c r="G220" s="26">
        <v>0.75</v>
      </c>
      <c r="H220" s="26"/>
      <c r="I220" s="26"/>
      <c r="J220" s="26"/>
      <c r="K220" s="26"/>
      <c r="L220" s="26"/>
      <c r="M220" s="26"/>
      <c r="N220" s="26"/>
      <c r="O220" s="26">
        <v>0.5</v>
      </c>
      <c r="P220" s="26">
        <v>8.76</v>
      </c>
      <c r="Q220" s="26">
        <v>25</v>
      </c>
      <c r="R220" s="26" t="s">
        <v>19</v>
      </c>
      <c r="S220" s="26">
        <v>1</v>
      </c>
      <c r="T220" s="26"/>
      <c r="U220" s="35"/>
    </row>
    <row r="221" spans="2:21" x14ac:dyDescent="0.25">
      <c r="B221" s="42"/>
      <c r="C221" s="42"/>
      <c r="D221" s="42" t="s">
        <v>175</v>
      </c>
      <c r="E221" s="42" t="s">
        <v>175</v>
      </c>
      <c r="F221" s="42"/>
      <c r="G221" s="42"/>
      <c r="H221" s="25" t="s">
        <v>125</v>
      </c>
      <c r="I221" s="25">
        <v>800</v>
      </c>
      <c r="J221" s="25">
        <v>747</v>
      </c>
      <c r="K221" s="25">
        <v>693</v>
      </c>
      <c r="L221" s="25">
        <v>640</v>
      </c>
      <c r="M221" s="25">
        <v>11.4</v>
      </c>
      <c r="N221" s="25"/>
      <c r="O221" s="25"/>
      <c r="P221" s="25"/>
      <c r="Q221" s="25"/>
      <c r="R221" s="25" t="s">
        <v>157</v>
      </c>
      <c r="S221" s="25">
        <f t="shared" ref="S221" si="9">ROUND(U221/T221,6)</f>
        <v>8.3333000000000004E-2</v>
      </c>
      <c r="T221" s="25">
        <v>96</v>
      </c>
      <c r="U221" s="25">
        <v>8</v>
      </c>
    </row>
    <row r="222" spans="2:21" x14ac:dyDescent="0.25">
      <c r="B222" s="26" t="str">
        <f>C114</f>
        <v>NEW_STG_LiON_N8</v>
      </c>
      <c r="C222" s="26" t="str">
        <f>D114</f>
        <v>New LiON Storage at N8</v>
      </c>
      <c r="D222" s="26"/>
      <c r="E222" s="26"/>
      <c r="F222" s="26">
        <v>2025</v>
      </c>
      <c r="G222" s="26">
        <v>0.75</v>
      </c>
      <c r="H222" s="26"/>
      <c r="I222" s="26"/>
      <c r="J222" s="26"/>
      <c r="K222" s="26"/>
      <c r="L222" s="26"/>
      <c r="M222" s="26"/>
      <c r="N222" s="26"/>
      <c r="O222" s="26">
        <v>0.5</v>
      </c>
      <c r="P222" s="26">
        <v>8.76</v>
      </c>
      <c r="Q222" s="26">
        <v>25</v>
      </c>
      <c r="R222" s="26" t="s">
        <v>19</v>
      </c>
      <c r="S222" s="26">
        <v>1</v>
      </c>
      <c r="T222" s="26"/>
      <c r="U222" s="35"/>
    </row>
    <row r="223" spans="2:21" x14ac:dyDescent="0.25">
      <c r="B223" s="42"/>
      <c r="C223" s="42"/>
      <c r="D223" s="42" t="s">
        <v>176</v>
      </c>
      <c r="E223" s="42" t="s">
        <v>176</v>
      </c>
      <c r="F223" s="42"/>
      <c r="G223" s="42"/>
      <c r="H223" s="25" t="s">
        <v>125</v>
      </c>
      <c r="I223" s="25">
        <v>800</v>
      </c>
      <c r="J223" s="25">
        <v>747</v>
      </c>
      <c r="K223" s="25">
        <v>693</v>
      </c>
      <c r="L223" s="25">
        <v>640</v>
      </c>
      <c r="M223" s="25">
        <v>11.4</v>
      </c>
      <c r="N223" s="25"/>
      <c r="O223" s="25"/>
      <c r="P223" s="25"/>
      <c r="Q223" s="25"/>
      <c r="R223" s="25" t="s">
        <v>157</v>
      </c>
      <c r="S223" s="25">
        <f t="shared" ref="S223" si="10">ROUND(U223/T223,6)</f>
        <v>8.3333000000000004E-2</v>
      </c>
      <c r="T223" s="25">
        <v>96</v>
      </c>
      <c r="U223" s="25">
        <v>8</v>
      </c>
    </row>
    <row r="224" spans="2:21" x14ac:dyDescent="0.25">
      <c r="B224" s="26" t="str">
        <f>C115</f>
        <v>NEW_STG_LiON_N19</v>
      </c>
      <c r="C224" s="26" t="str">
        <f>D115</f>
        <v>New LiON Storage at N19</v>
      </c>
      <c r="D224" s="26"/>
      <c r="E224" s="26"/>
      <c r="F224" s="26">
        <v>2025</v>
      </c>
      <c r="G224" s="26">
        <v>0.75</v>
      </c>
      <c r="H224" s="26"/>
      <c r="I224" s="26"/>
      <c r="J224" s="26"/>
      <c r="K224" s="26"/>
      <c r="L224" s="26"/>
      <c r="M224" s="26"/>
      <c r="N224" s="26"/>
      <c r="O224" s="26">
        <v>0.5</v>
      </c>
      <c r="P224" s="26">
        <v>8.76</v>
      </c>
      <c r="Q224" s="26">
        <v>25</v>
      </c>
      <c r="R224" s="26" t="s">
        <v>19</v>
      </c>
      <c r="S224" s="26">
        <v>1</v>
      </c>
      <c r="T224" s="26"/>
      <c r="U224" s="35"/>
    </row>
    <row r="225" spans="2:21" x14ac:dyDescent="0.25">
      <c r="B225" s="42"/>
      <c r="C225" s="42"/>
      <c r="D225" s="42" t="s">
        <v>177</v>
      </c>
      <c r="E225" s="42" t="s">
        <v>177</v>
      </c>
      <c r="F225" s="42"/>
      <c r="G225" s="42"/>
      <c r="H225" s="25" t="s">
        <v>125</v>
      </c>
      <c r="I225" s="25">
        <v>800</v>
      </c>
      <c r="J225" s="25">
        <v>747</v>
      </c>
      <c r="K225" s="25">
        <v>693</v>
      </c>
      <c r="L225" s="25">
        <v>640</v>
      </c>
      <c r="M225" s="25">
        <v>11.4</v>
      </c>
      <c r="N225" s="25"/>
      <c r="O225" s="25"/>
      <c r="P225" s="25"/>
      <c r="Q225" s="25"/>
      <c r="R225" s="25" t="s">
        <v>157</v>
      </c>
      <c r="S225" s="25">
        <f t="shared" ref="S225" si="11">ROUND(U225/T225,6)</f>
        <v>8.3333000000000004E-2</v>
      </c>
      <c r="T225" s="25">
        <v>96</v>
      </c>
      <c r="U225" s="25">
        <v>8</v>
      </c>
    </row>
    <row r="226" spans="2:21" x14ac:dyDescent="0.25">
      <c r="B226" s="26" t="str">
        <f>C116</f>
        <v>NEW_STG_LiON_N26</v>
      </c>
      <c r="C226" s="26" t="str">
        <f>D116</f>
        <v>New LiON Storage at N26</v>
      </c>
      <c r="D226" s="26"/>
      <c r="E226" s="26"/>
      <c r="F226" s="26">
        <v>2025</v>
      </c>
      <c r="G226" s="26">
        <v>0.75</v>
      </c>
      <c r="H226" s="26"/>
      <c r="I226" s="26"/>
      <c r="J226" s="26"/>
      <c r="K226" s="26"/>
      <c r="L226" s="26"/>
      <c r="M226" s="26"/>
      <c r="N226" s="26"/>
      <c r="O226" s="26">
        <v>0.5</v>
      </c>
      <c r="P226" s="26">
        <v>8.76</v>
      </c>
      <c r="Q226" s="26">
        <v>25</v>
      </c>
      <c r="R226" s="26" t="s">
        <v>19</v>
      </c>
      <c r="S226" s="26">
        <v>1</v>
      </c>
      <c r="T226" s="26"/>
      <c r="U226" s="35"/>
    </row>
    <row r="227" spans="2:21" x14ac:dyDescent="0.25">
      <c r="B227" s="42"/>
      <c r="C227" s="42"/>
      <c r="D227" s="38" t="s">
        <v>179</v>
      </c>
      <c r="E227" s="38" t="s">
        <v>179</v>
      </c>
      <c r="F227" s="42"/>
      <c r="G227" s="42"/>
      <c r="H227" s="25" t="s">
        <v>125</v>
      </c>
      <c r="I227" s="25">
        <v>800</v>
      </c>
      <c r="J227" s="25">
        <v>747</v>
      </c>
      <c r="K227" s="25">
        <v>693</v>
      </c>
      <c r="L227" s="25">
        <v>640</v>
      </c>
      <c r="M227" s="25">
        <v>11.4</v>
      </c>
      <c r="N227" s="25"/>
      <c r="O227" s="25"/>
      <c r="P227" s="25"/>
      <c r="Q227" s="25"/>
      <c r="R227" s="25" t="s">
        <v>157</v>
      </c>
      <c r="S227" s="25">
        <f t="shared" ref="S227" si="12">ROUND(U227/T227,6)</f>
        <v>8.3333000000000004E-2</v>
      </c>
      <c r="T227" s="25">
        <v>96</v>
      </c>
      <c r="U227" s="25">
        <v>8</v>
      </c>
    </row>
    <row r="228" spans="2:21" x14ac:dyDescent="0.25">
      <c r="B228" s="26" t="str">
        <f>C117</f>
        <v>NEW_STG_LiON_N16</v>
      </c>
      <c r="C228" s="26" t="str">
        <f>D117</f>
        <v>New LiON Storage at N16</v>
      </c>
      <c r="D228" s="26"/>
      <c r="E228" s="26"/>
      <c r="F228" s="26">
        <v>2025</v>
      </c>
      <c r="G228" s="26">
        <v>0.75</v>
      </c>
      <c r="H228" s="26"/>
      <c r="I228" s="26"/>
      <c r="J228" s="26"/>
      <c r="K228" s="26"/>
      <c r="L228" s="26"/>
      <c r="M228" s="26"/>
      <c r="N228" s="26"/>
      <c r="O228" s="26">
        <v>0.5</v>
      </c>
      <c r="P228" s="26">
        <v>8.76</v>
      </c>
      <c r="Q228" s="26">
        <v>25</v>
      </c>
      <c r="R228" s="26" t="s">
        <v>19</v>
      </c>
      <c r="S228" s="26">
        <v>1</v>
      </c>
      <c r="T228" s="26"/>
      <c r="U228" s="35"/>
    </row>
    <row r="229" spans="2:21" x14ac:dyDescent="0.25">
      <c r="B229" s="42"/>
      <c r="C229" s="42"/>
      <c r="D229" s="49" t="s">
        <v>180</v>
      </c>
      <c r="E229" s="49" t="s">
        <v>180</v>
      </c>
      <c r="F229" s="42"/>
      <c r="G229" s="42"/>
      <c r="H229" s="42" t="s">
        <v>128</v>
      </c>
      <c r="I229" s="42">
        <v>800</v>
      </c>
      <c r="J229" s="42">
        <v>747</v>
      </c>
      <c r="K229" s="42">
        <v>693</v>
      </c>
      <c r="L229" s="42">
        <v>640</v>
      </c>
      <c r="M229" s="42">
        <v>11.4</v>
      </c>
      <c r="N229" s="42"/>
      <c r="O229" s="42"/>
      <c r="P229" s="42"/>
      <c r="Q229" s="42"/>
      <c r="R229" s="42" t="s">
        <v>157</v>
      </c>
      <c r="S229" s="42">
        <f t="shared" ref="S229" si="13">ROUND(U229/T229,6)</f>
        <v>8.3333000000000004E-2</v>
      </c>
      <c r="T229" s="42">
        <v>96</v>
      </c>
      <c r="U229" s="42">
        <v>8</v>
      </c>
    </row>
    <row r="230" spans="2:21" x14ac:dyDescent="0.25">
      <c r="B230" s="26" t="str">
        <f>C118</f>
        <v>NEW_STG_LiON_N22</v>
      </c>
      <c r="C230" s="26" t="str">
        <f>D118</f>
        <v>New LiON Storage at N22</v>
      </c>
      <c r="D230" s="26"/>
      <c r="E230" s="26"/>
      <c r="F230" s="26">
        <v>2025</v>
      </c>
      <c r="G230" s="26">
        <v>0.75</v>
      </c>
      <c r="H230" s="26"/>
      <c r="I230" s="26"/>
      <c r="J230" s="26"/>
      <c r="K230" s="26"/>
      <c r="L230" s="26"/>
      <c r="M230" s="26"/>
      <c r="N230" s="26"/>
      <c r="O230" s="26">
        <v>0.5</v>
      </c>
      <c r="P230" s="26">
        <v>8.76</v>
      </c>
      <c r="Q230" s="26">
        <v>25</v>
      </c>
      <c r="R230" s="26" t="s">
        <v>19</v>
      </c>
      <c r="S230" s="26">
        <v>1</v>
      </c>
      <c r="T230" s="26"/>
      <c r="U230" s="35"/>
    </row>
    <row r="231" spans="2:21" x14ac:dyDescent="0.25">
      <c r="B231" s="42"/>
      <c r="C231" s="42"/>
      <c r="D231" s="42" t="s">
        <v>259</v>
      </c>
      <c r="E231" s="42" t="s">
        <v>259</v>
      </c>
      <c r="F231" s="42"/>
      <c r="G231" s="42"/>
      <c r="H231" s="42" t="s">
        <v>128</v>
      </c>
      <c r="I231" s="42">
        <v>800</v>
      </c>
      <c r="J231" s="42">
        <v>747</v>
      </c>
      <c r="K231" s="42">
        <v>693</v>
      </c>
      <c r="L231" s="42">
        <v>640</v>
      </c>
      <c r="M231" s="42">
        <v>11.4</v>
      </c>
      <c r="N231" s="42"/>
      <c r="O231" s="42"/>
      <c r="P231" s="42"/>
      <c r="Q231" s="42"/>
      <c r="R231" s="42" t="s">
        <v>157</v>
      </c>
      <c r="S231" s="42">
        <f t="shared" ref="S231" si="14">ROUND(U231/T231,6)</f>
        <v>8.3333000000000004E-2</v>
      </c>
      <c r="T231" s="42">
        <v>96</v>
      </c>
      <c r="U231" s="42">
        <v>8</v>
      </c>
    </row>
    <row r="232" spans="2:21" x14ac:dyDescent="0.25">
      <c r="B232" s="26" t="str">
        <f>C119</f>
        <v>NEW_STG_LiON_N10</v>
      </c>
      <c r="C232" s="26" t="str">
        <f>D119</f>
        <v>New LiON Storage at N10</v>
      </c>
      <c r="D232" s="26"/>
      <c r="E232" s="26"/>
      <c r="F232" s="26">
        <v>2025</v>
      </c>
      <c r="G232" s="26">
        <v>0.75</v>
      </c>
      <c r="H232" s="26"/>
      <c r="I232" s="26"/>
      <c r="J232" s="26"/>
      <c r="K232" s="26"/>
      <c r="L232" s="26"/>
      <c r="M232" s="26"/>
      <c r="N232" s="26"/>
      <c r="O232" s="26">
        <v>0.5</v>
      </c>
      <c r="P232" s="26">
        <v>8.76</v>
      </c>
      <c r="Q232" s="26">
        <v>25</v>
      </c>
      <c r="R232" s="26" t="s">
        <v>19</v>
      </c>
      <c r="S232" s="26">
        <v>1</v>
      </c>
      <c r="T232" s="26"/>
      <c r="U232" s="35"/>
    </row>
    <row r="233" spans="2:21" x14ac:dyDescent="0.25">
      <c r="B233" s="42"/>
      <c r="C233" s="42"/>
      <c r="D233" s="25" t="str">
        <f>E233</f>
        <v>ELC_N10</v>
      </c>
      <c r="E233" s="25" t="s">
        <v>129</v>
      </c>
      <c r="F233" s="25"/>
      <c r="G233" s="25"/>
      <c r="H233" s="25" t="s">
        <v>130</v>
      </c>
      <c r="I233" s="25">
        <v>800</v>
      </c>
      <c r="J233" s="25">
        <v>747</v>
      </c>
      <c r="K233" s="25">
        <v>693</v>
      </c>
      <c r="L233" s="25">
        <v>640</v>
      </c>
      <c r="M233" s="25">
        <v>11.4</v>
      </c>
      <c r="N233" s="25"/>
      <c r="O233" s="25"/>
      <c r="P233" s="25"/>
      <c r="Q233" s="25"/>
      <c r="R233" s="25" t="s">
        <v>157</v>
      </c>
      <c r="S233" s="25">
        <f t="shared" ref="S233" si="15">ROUND(U233/T233,6)</f>
        <v>8.3333000000000004E-2</v>
      </c>
      <c r="T233" s="25">
        <v>96</v>
      </c>
      <c r="U233" s="25">
        <v>8</v>
      </c>
    </row>
    <row r="234" spans="2:21" x14ac:dyDescent="0.25">
      <c r="B234" s="26" t="str">
        <f>C120</f>
        <v>NEW_STG_LiON_N13</v>
      </c>
      <c r="C234" s="26" t="str">
        <f>D120</f>
        <v>New LiON Storage at N13</v>
      </c>
      <c r="D234" s="26"/>
      <c r="E234" s="26"/>
      <c r="F234" s="26">
        <v>2025</v>
      </c>
      <c r="G234" s="26">
        <v>0.75</v>
      </c>
      <c r="H234" s="26"/>
      <c r="I234" s="26"/>
      <c r="J234" s="26"/>
      <c r="K234" s="26"/>
      <c r="L234" s="26"/>
      <c r="M234" s="26"/>
      <c r="N234" s="26"/>
      <c r="O234" s="26">
        <v>0.5</v>
      </c>
      <c r="P234" s="26">
        <v>8.76</v>
      </c>
      <c r="Q234" s="26">
        <v>25</v>
      </c>
      <c r="R234" s="26" t="s">
        <v>19</v>
      </c>
      <c r="S234" s="26">
        <v>1</v>
      </c>
      <c r="T234" s="26"/>
      <c r="U234" s="35"/>
    </row>
    <row r="235" spans="2:21" x14ac:dyDescent="0.25">
      <c r="B235" s="42"/>
      <c r="C235" s="42"/>
      <c r="D235" s="42" t="str">
        <f>E235</f>
        <v>ELC_N13</v>
      </c>
      <c r="E235" s="42" t="s">
        <v>131</v>
      </c>
      <c r="F235" s="42"/>
      <c r="G235" s="42"/>
      <c r="H235" s="42" t="s">
        <v>132</v>
      </c>
      <c r="I235" s="42">
        <v>800</v>
      </c>
      <c r="J235" s="42">
        <v>747</v>
      </c>
      <c r="K235" s="42">
        <v>693</v>
      </c>
      <c r="L235" s="42">
        <v>640</v>
      </c>
      <c r="M235" s="42">
        <v>11.4</v>
      </c>
      <c r="N235" s="42"/>
      <c r="O235" s="42"/>
      <c r="P235" s="42"/>
      <c r="Q235" s="42"/>
      <c r="R235" s="42" t="s">
        <v>157</v>
      </c>
      <c r="S235" s="42">
        <f>ROUND(U235/T235,6)</f>
        <v>8.3333000000000004E-2</v>
      </c>
      <c r="T235" s="42">
        <v>96</v>
      </c>
      <c r="U235" s="42">
        <v>8</v>
      </c>
    </row>
    <row r="236" spans="2:21" x14ac:dyDescent="0.25">
      <c r="B236" s="26" t="str">
        <f>C121</f>
        <v>NEW_STG_LiON_N9</v>
      </c>
      <c r="C236" s="26" t="str">
        <f>D121</f>
        <v>New LiON Storage at N9</v>
      </c>
      <c r="D236" s="26"/>
      <c r="E236" s="26"/>
      <c r="F236" s="26">
        <v>2025</v>
      </c>
      <c r="G236" s="26">
        <v>0.75</v>
      </c>
      <c r="H236" s="26"/>
      <c r="I236" s="26"/>
      <c r="J236" s="26"/>
      <c r="K236" s="26"/>
      <c r="L236" s="26"/>
      <c r="M236" s="26"/>
      <c r="N236" s="26"/>
      <c r="O236" s="26">
        <v>0.5</v>
      </c>
      <c r="P236" s="26">
        <v>8.76</v>
      </c>
      <c r="Q236" s="26">
        <v>25</v>
      </c>
      <c r="R236" s="26" t="s">
        <v>19</v>
      </c>
      <c r="S236" s="26">
        <v>1</v>
      </c>
      <c r="T236" s="26"/>
      <c r="U236" s="35"/>
    </row>
    <row r="237" spans="2:21" x14ac:dyDescent="0.25">
      <c r="B237" s="42"/>
      <c r="C237" s="42"/>
      <c r="D237" s="42" t="s">
        <v>182</v>
      </c>
      <c r="E237" s="42" t="s">
        <v>182</v>
      </c>
      <c r="F237" s="42"/>
      <c r="G237" s="42"/>
      <c r="H237" s="25" t="s">
        <v>133</v>
      </c>
      <c r="I237" s="25">
        <v>800</v>
      </c>
      <c r="J237" s="25">
        <v>747</v>
      </c>
      <c r="K237" s="25">
        <v>693</v>
      </c>
      <c r="L237" s="25">
        <v>640</v>
      </c>
      <c r="M237" s="25">
        <v>11.4</v>
      </c>
      <c r="N237" s="25"/>
      <c r="O237" s="25"/>
      <c r="P237" s="25"/>
      <c r="Q237" s="25"/>
      <c r="R237" s="25" t="s">
        <v>157</v>
      </c>
      <c r="S237" s="25">
        <f t="shared" ref="S237" si="16">ROUND(U237/T237,6)</f>
        <v>8.3333000000000004E-2</v>
      </c>
      <c r="T237" s="25">
        <v>96</v>
      </c>
      <c r="U237" s="25">
        <v>8</v>
      </c>
    </row>
    <row r="238" spans="2:21" x14ac:dyDescent="0.25">
      <c r="B238" s="26" t="str">
        <f>C122</f>
        <v>NEW_STG_LiON_N27</v>
      </c>
      <c r="C238" s="26" t="str">
        <f>D122</f>
        <v>New LiON Storage at N27</v>
      </c>
      <c r="D238" s="26"/>
      <c r="E238" s="26"/>
      <c r="F238" s="26">
        <v>2025</v>
      </c>
      <c r="G238" s="26">
        <v>0.75</v>
      </c>
      <c r="H238" s="26"/>
      <c r="I238" s="26"/>
      <c r="J238" s="26"/>
      <c r="K238" s="26"/>
      <c r="L238" s="26"/>
      <c r="M238" s="26"/>
      <c r="N238" s="26"/>
      <c r="O238" s="26">
        <v>0.5</v>
      </c>
      <c r="P238" s="26">
        <v>8.76</v>
      </c>
      <c r="Q238" s="26">
        <v>25</v>
      </c>
      <c r="R238" s="26" t="s">
        <v>19</v>
      </c>
      <c r="S238" s="26">
        <v>1</v>
      </c>
      <c r="T238" s="26"/>
      <c r="U238" s="35"/>
    </row>
    <row r="239" spans="2:21" x14ac:dyDescent="0.25">
      <c r="B239" s="42"/>
      <c r="C239" s="42"/>
      <c r="D239" s="42" t="s">
        <v>183</v>
      </c>
      <c r="E239" s="42" t="s">
        <v>183</v>
      </c>
      <c r="F239" s="42"/>
      <c r="G239" s="42"/>
      <c r="H239" s="25" t="s">
        <v>133</v>
      </c>
      <c r="I239" s="25">
        <v>800</v>
      </c>
      <c r="J239" s="25">
        <v>747</v>
      </c>
      <c r="K239" s="25">
        <v>693</v>
      </c>
      <c r="L239" s="25">
        <v>640</v>
      </c>
      <c r="M239" s="25">
        <v>11.4</v>
      </c>
      <c r="N239" s="25"/>
      <c r="O239" s="25"/>
      <c r="P239" s="25"/>
      <c r="Q239" s="25"/>
      <c r="R239" s="25" t="s">
        <v>157</v>
      </c>
      <c r="S239" s="25">
        <f t="shared" ref="S239" si="17">ROUND(U239/T239,6)</f>
        <v>8.3333000000000004E-2</v>
      </c>
      <c r="T239" s="25">
        <v>96</v>
      </c>
      <c r="U239" s="25">
        <v>8</v>
      </c>
    </row>
    <row r="240" spans="2:21" x14ac:dyDescent="0.25">
      <c r="B240" s="26" t="str">
        <f>C123</f>
        <v>NEW_STG_LiON_N28</v>
      </c>
      <c r="C240" s="26" t="str">
        <f>D123</f>
        <v>New LiON Storage at N28</v>
      </c>
      <c r="D240" s="26"/>
      <c r="E240" s="26"/>
      <c r="F240" s="26">
        <v>2025</v>
      </c>
      <c r="G240" s="26">
        <v>0.75</v>
      </c>
      <c r="H240" s="26"/>
      <c r="I240" s="26"/>
      <c r="J240" s="26"/>
      <c r="K240" s="26"/>
      <c r="L240" s="26"/>
      <c r="M240" s="26"/>
      <c r="N240" s="26"/>
      <c r="O240" s="26">
        <v>0.5</v>
      </c>
      <c r="P240" s="26">
        <v>8.76</v>
      </c>
      <c r="Q240" s="26">
        <v>25</v>
      </c>
      <c r="R240" s="26" t="s">
        <v>19</v>
      </c>
      <c r="S240" s="26">
        <v>1</v>
      </c>
      <c r="T240" s="26"/>
      <c r="U240" s="35"/>
    </row>
    <row r="241" spans="2:21" x14ac:dyDescent="0.25">
      <c r="B241" s="42"/>
      <c r="C241" s="42"/>
      <c r="D241" s="25" t="s">
        <v>184</v>
      </c>
      <c r="E241" s="25" t="s">
        <v>184</v>
      </c>
      <c r="F241" s="42"/>
      <c r="G241" s="42"/>
      <c r="H241" s="25" t="s">
        <v>133</v>
      </c>
      <c r="I241" s="25">
        <v>800</v>
      </c>
      <c r="J241" s="25">
        <v>747</v>
      </c>
      <c r="K241" s="25">
        <v>693</v>
      </c>
      <c r="L241" s="25">
        <v>640</v>
      </c>
      <c r="M241" s="25">
        <v>11.4</v>
      </c>
      <c r="N241" s="25"/>
      <c r="O241" s="25"/>
      <c r="P241" s="25"/>
      <c r="Q241" s="25"/>
      <c r="R241" s="25" t="s">
        <v>157</v>
      </c>
      <c r="S241" s="25">
        <f t="shared" ref="S241" si="18">ROUND(U241/T241,6)</f>
        <v>8.3333000000000004E-2</v>
      </c>
      <c r="T241" s="25">
        <v>96</v>
      </c>
      <c r="U241" s="25">
        <v>8</v>
      </c>
    </row>
    <row r="242" spans="2:21" x14ac:dyDescent="0.25">
      <c r="B242" s="26" t="str">
        <f>C124</f>
        <v>NEW_STG_LiON_N17</v>
      </c>
      <c r="C242" s="26" t="str">
        <f>D124</f>
        <v>New LiON Storage at N17</v>
      </c>
      <c r="D242" s="26"/>
      <c r="E242" s="26"/>
      <c r="F242" s="26">
        <v>2025</v>
      </c>
      <c r="G242" s="26">
        <v>0.75</v>
      </c>
      <c r="H242" s="26"/>
      <c r="I242" s="26"/>
      <c r="J242" s="26"/>
      <c r="K242" s="26"/>
      <c r="L242" s="26"/>
      <c r="M242" s="26"/>
      <c r="N242" s="26"/>
      <c r="O242" s="26">
        <v>0.5</v>
      </c>
      <c r="P242" s="26">
        <v>8.76</v>
      </c>
      <c r="Q242" s="26">
        <v>25</v>
      </c>
      <c r="R242" s="26" t="s">
        <v>19</v>
      </c>
      <c r="S242" s="26">
        <v>1</v>
      </c>
      <c r="T242" s="26"/>
      <c r="U242" s="35"/>
    </row>
    <row r="243" spans="2:21" x14ac:dyDescent="0.25">
      <c r="B243" s="42"/>
      <c r="C243" s="42"/>
      <c r="D243" s="42" t="s">
        <v>186</v>
      </c>
      <c r="E243" s="42" t="s">
        <v>186</v>
      </c>
      <c r="F243" s="42"/>
      <c r="G243" s="42"/>
      <c r="H243" s="42" t="s">
        <v>134</v>
      </c>
      <c r="I243" s="42">
        <v>800</v>
      </c>
      <c r="J243" s="42">
        <v>747</v>
      </c>
      <c r="K243" s="42">
        <v>693</v>
      </c>
      <c r="L243" s="42">
        <v>640</v>
      </c>
      <c r="M243" s="42">
        <v>11.4</v>
      </c>
      <c r="N243" s="42"/>
      <c r="O243" s="42"/>
      <c r="P243" s="42"/>
      <c r="Q243" s="42"/>
      <c r="R243" s="42" t="s">
        <v>157</v>
      </c>
      <c r="S243" s="42">
        <f>ROUND(U243/T243,6)</f>
        <v>8.3333000000000004E-2</v>
      </c>
      <c r="T243" s="42">
        <v>96</v>
      </c>
      <c r="U243" s="42">
        <v>8</v>
      </c>
    </row>
    <row r="244" spans="2:21" x14ac:dyDescent="0.25">
      <c r="B244" s="26" t="str">
        <f>C125</f>
        <v>NEW_STG_LiON_N18</v>
      </c>
      <c r="C244" s="26" t="str">
        <f>D125</f>
        <v>New LiON Storage at N18</v>
      </c>
      <c r="D244" s="26"/>
      <c r="E244" s="26"/>
      <c r="F244" s="26">
        <v>2025</v>
      </c>
      <c r="G244" s="26">
        <v>0.75</v>
      </c>
      <c r="H244" s="26"/>
      <c r="I244" s="26"/>
      <c r="J244" s="26"/>
      <c r="K244" s="26"/>
      <c r="L244" s="26"/>
      <c r="M244" s="26"/>
      <c r="N244" s="26"/>
      <c r="O244" s="26">
        <v>0.5</v>
      </c>
      <c r="P244" s="26">
        <v>8.76</v>
      </c>
      <c r="Q244" s="26">
        <v>25</v>
      </c>
      <c r="R244" s="26" t="s">
        <v>19</v>
      </c>
      <c r="S244" s="26">
        <v>1</v>
      </c>
      <c r="T244" s="26"/>
      <c r="U244" s="35"/>
    </row>
    <row r="245" spans="2:21" x14ac:dyDescent="0.25">
      <c r="B245" s="42"/>
      <c r="C245" s="42"/>
      <c r="D245" s="42" t="s">
        <v>188</v>
      </c>
      <c r="E245" s="42" t="s">
        <v>188</v>
      </c>
      <c r="F245" s="42"/>
      <c r="G245" s="42"/>
      <c r="H245" s="42" t="s">
        <v>134</v>
      </c>
      <c r="I245" s="42">
        <v>800</v>
      </c>
      <c r="J245" s="42">
        <v>747</v>
      </c>
      <c r="K245" s="42">
        <v>693</v>
      </c>
      <c r="L245" s="42">
        <v>640</v>
      </c>
      <c r="M245" s="42">
        <v>11.4</v>
      </c>
      <c r="N245" s="42"/>
      <c r="O245" s="42"/>
      <c r="P245" s="42"/>
      <c r="Q245" s="42"/>
      <c r="R245" s="42" t="s">
        <v>157</v>
      </c>
      <c r="S245" s="42">
        <f>ROUND(U245/T245,6)</f>
        <v>8.3333000000000004E-2</v>
      </c>
      <c r="T245" s="42">
        <v>96</v>
      </c>
      <c r="U245" s="42">
        <v>8</v>
      </c>
    </row>
    <row r="246" spans="2:21" x14ac:dyDescent="0.25">
      <c r="B246" s="26" t="str">
        <f>C126</f>
        <v>NEW_STG_LiON_N24</v>
      </c>
      <c r="C246" s="26" t="str">
        <f>D126</f>
        <v>New LiON Storage at N24</v>
      </c>
      <c r="D246" s="26"/>
      <c r="E246" s="26"/>
      <c r="F246" s="26">
        <v>2025</v>
      </c>
      <c r="G246" s="26">
        <v>0.75</v>
      </c>
      <c r="H246" s="26"/>
      <c r="I246" s="26"/>
      <c r="J246" s="26"/>
      <c r="K246" s="26"/>
      <c r="L246" s="26"/>
      <c r="M246" s="26"/>
      <c r="N246" s="26"/>
      <c r="O246" s="26">
        <v>0.5</v>
      </c>
      <c r="P246" s="26">
        <v>8.76</v>
      </c>
      <c r="Q246" s="26">
        <v>25</v>
      </c>
      <c r="R246" s="26" t="s">
        <v>19</v>
      </c>
      <c r="S246" s="26">
        <v>1</v>
      </c>
      <c r="T246" s="26"/>
      <c r="U246" s="35"/>
    </row>
    <row r="247" spans="2:21" x14ac:dyDescent="0.25">
      <c r="B247" s="42"/>
      <c r="C247" s="42"/>
      <c r="D247" s="42" t="s">
        <v>189</v>
      </c>
      <c r="E247" s="42" t="s">
        <v>189</v>
      </c>
      <c r="F247" s="42"/>
      <c r="G247" s="42"/>
      <c r="H247" s="42" t="s">
        <v>134</v>
      </c>
      <c r="I247" s="42">
        <v>800</v>
      </c>
      <c r="J247" s="42">
        <v>747</v>
      </c>
      <c r="K247" s="42">
        <v>693</v>
      </c>
      <c r="L247" s="42">
        <v>640</v>
      </c>
      <c r="M247" s="42">
        <v>11.4</v>
      </c>
      <c r="N247" s="42"/>
      <c r="O247" s="42"/>
      <c r="P247" s="42"/>
      <c r="Q247" s="42"/>
      <c r="R247" s="42" t="s">
        <v>157</v>
      </c>
      <c r="S247" s="42">
        <f>ROUND(U247/T247,6)</f>
        <v>8.3333000000000004E-2</v>
      </c>
      <c r="T247" s="42">
        <v>96</v>
      </c>
      <c r="U247" s="42">
        <v>8</v>
      </c>
    </row>
    <row r="248" spans="2:21" x14ac:dyDescent="0.25">
      <c r="B248" s="26" t="str">
        <f>C127</f>
        <v>NEW_STG_LiON_N14</v>
      </c>
      <c r="C248" s="26" t="str">
        <f>D127</f>
        <v>New LiON Storage at N14</v>
      </c>
      <c r="D248" s="26"/>
      <c r="E248" s="26"/>
      <c r="F248" s="26">
        <v>2025</v>
      </c>
      <c r="G248" s="26">
        <v>0.75</v>
      </c>
      <c r="H248" s="26"/>
      <c r="I248" s="26"/>
      <c r="J248" s="26"/>
      <c r="K248" s="26"/>
      <c r="L248" s="26"/>
      <c r="M248" s="26"/>
      <c r="N248" s="26"/>
      <c r="O248" s="26">
        <v>0.5</v>
      </c>
      <c r="P248" s="26">
        <v>8.76</v>
      </c>
      <c r="Q248" s="26">
        <v>25</v>
      </c>
      <c r="R248" s="26" t="s">
        <v>19</v>
      </c>
      <c r="S248" s="26">
        <v>1</v>
      </c>
      <c r="T248" s="26"/>
      <c r="U248" s="35"/>
    </row>
    <row r="249" spans="2:21" x14ac:dyDescent="0.25">
      <c r="B249" s="42"/>
      <c r="C249" s="42"/>
      <c r="D249" s="42" t="s">
        <v>192</v>
      </c>
      <c r="E249" s="42" t="s">
        <v>192</v>
      </c>
      <c r="F249" s="42"/>
      <c r="G249" s="42"/>
      <c r="H249" s="25" t="s">
        <v>135</v>
      </c>
      <c r="I249" s="25">
        <v>800</v>
      </c>
      <c r="J249" s="25">
        <v>747</v>
      </c>
      <c r="K249" s="25">
        <v>693</v>
      </c>
      <c r="L249" s="25">
        <v>640</v>
      </c>
      <c r="M249" s="25">
        <v>11.4</v>
      </c>
      <c r="N249" s="25"/>
      <c r="O249" s="25"/>
      <c r="P249" s="25"/>
      <c r="Q249" s="25"/>
      <c r="R249" s="25" t="s">
        <v>157</v>
      </c>
      <c r="S249" s="25">
        <f t="shared" ref="S249" si="19">ROUND(U249/T249,6)</f>
        <v>8.3333000000000004E-2</v>
      </c>
      <c r="T249" s="25">
        <v>96</v>
      </c>
      <c r="U249" s="25">
        <v>8</v>
      </c>
    </row>
    <row r="250" spans="2:21" x14ac:dyDescent="0.25">
      <c r="B250" s="26" t="str">
        <f>C128</f>
        <v>NEW_STG_LiON_N15</v>
      </c>
      <c r="C250" s="26" t="str">
        <f>D128</f>
        <v>New LiON Storage at N15</v>
      </c>
      <c r="D250" s="26"/>
      <c r="E250" s="26"/>
      <c r="F250" s="26">
        <v>2025</v>
      </c>
      <c r="G250" s="26">
        <v>0.75</v>
      </c>
      <c r="H250" s="26"/>
      <c r="I250" s="26"/>
      <c r="J250" s="26"/>
      <c r="K250" s="26"/>
      <c r="L250" s="26"/>
      <c r="M250" s="26"/>
      <c r="N250" s="26"/>
      <c r="O250" s="26">
        <v>0.5</v>
      </c>
      <c r="P250" s="26">
        <v>8.76</v>
      </c>
      <c r="Q250" s="26">
        <v>25</v>
      </c>
      <c r="R250" s="26" t="s">
        <v>19</v>
      </c>
      <c r="S250" s="26">
        <v>1</v>
      </c>
      <c r="T250" s="26"/>
      <c r="U250" s="35"/>
    </row>
    <row r="251" spans="2:21" x14ac:dyDescent="0.25">
      <c r="B251" s="42"/>
      <c r="C251" s="42"/>
      <c r="D251" s="25" t="s">
        <v>191</v>
      </c>
      <c r="E251" s="25" t="s">
        <v>191</v>
      </c>
      <c r="F251" s="25"/>
      <c r="G251" s="25"/>
      <c r="H251" s="25" t="s">
        <v>135</v>
      </c>
      <c r="I251" s="25">
        <v>800</v>
      </c>
      <c r="J251" s="25">
        <v>747</v>
      </c>
      <c r="K251" s="25">
        <v>693</v>
      </c>
      <c r="L251" s="25">
        <v>640</v>
      </c>
      <c r="M251" s="25">
        <v>11.4</v>
      </c>
      <c r="N251" s="25"/>
      <c r="O251" s="25"/>
      <c r="P251" s="25"/>
      <c r="Q251" s="25"/>
      <c r="R251" s="25" t="s">
        <v>157</v>
      </c>
      <c r="S251" s="25">
        <f>ROUND(U251/T251,6)</f>
        <v>8.3333000000000004E-2</v>
      </c>
      <c r="T251" s="25">
        <v>96</v>
      </c>
      <c r="U251" s="25">
        <v>8</v>
      </c>
    </row>
    <row r="252" spans="2:21" x14ac:dyDescent="0.25">
      <c r="B252" s="26" t="str">
        <f>C129</f>
        <v>NEW_STG_LiON_N20</v>
      </c>
      <c r="C252" s="26" t="str">
        <f>D129</f>
        <v>New LiON Storage at N20</v>
      </c>
      <c r="D252" s="26"/>
      <c r="E252" s="26"/>
      <c r="F252" s="26">
        <v>2025</v>
      </c>
      <c r="G252" s="26">
        <v>0.75</v>
      </c>
      <c r="H252" s="26"/>
      <c r="I252" s="26"/>
      <c r="J252" s="26"/>
      <c r="K252" s="26"/>
      <c r="L252" s="26"/>
      <c r="M252" s="26"/>
      <c r="N252" s="26"/>
      <c r="O252" s="26">
        <v>0.5</v>
      </c>
      <c r="P252" s="26">
        <v>8.76</v>
      </c>
      <c r="Q252" s="26">
        <v>25</v>
      </c>
      <c r="R252" s="26" t="s">
        <v>19</v>
      </c>
      <c r="S252" s="26">
        <v>1</v>
      </c>
      <c r="T252" s="26"/>
      <c r="U252" s="35"/>
    </row>
    <row r="253" spans="2:21" x14ac:dyDescent="0.25">
      <c r="B253" s="42"/>
      <c r="C253" s="42"/>
      <c r="D253" s="25" t="s">
        <v>193</v>
      </c>
      <c r="E253" s="25" t="s">
        <v>193</v>
      </c>
      <c r="F253" s="25"/>
      <c r="G253" s="25"/>
      <c r="H253" s="25" t="s">
        <v>137</v>
      </c>
      <c r="I253" s="25">
        <v>800</v>
      </c>
      <c r="J253" s="25">
        <v>747</v>
      </c>
      <c r="K253" s="25">
        <v>693</v>
      </c>
      <c r="L253" s="25">
        <v>640</v>
      </c>
      <c r="M253" s="25">
        <v>11.4</v>
      </c>
      <c r="N253" s="25"/>
      <c r="O253" s="25"/>
      <c r="P253" s="25"/>
      <c r="Q253" s="25"/>
      <c r="R253" s="25" t="s">
        <v>157</v>
      </c>
      <c r="S253" s="25">
        <v>8.3333000000000004E-2</v>
      </c>
      <c r="T253" s="25">
        <v>96</v>
      </c>
      <c r="U253" s="25">
        <v>8</v>
      </c>
    </row>
    <row r="254" spans="2:21" x14ac:dyDescent="0.25">
      <c r="B254" s="26" t="str">
        <f>C130</f>
        <v>NEW_STG_LiON_N25</v>
      </c>
      <c r="C254" s="26" t="str">
        <f>D130</f>
        <v>New LiON Storage at N25</v>
      </c>
      <c r="D254" s="26"/>
      <c r="E254" s="26"/>
      <c r="F254" s="26">
        <v>2025</v>
      </c>
      <c r="G254" s="26">
        <v>0.75</v>
      </c>
      <c r="H254" s="26"/>
      <c r="I254" s="26"/>
      <c r="J254" s="26"/>
      <c r="K254" s="26"/>
      <c r="L254" s="26"/>
      <c r="M254" s="26"/>
      <c r="N254" s="26"/>
      <c r="O254" s="26">
        <v>0.5</v>
      </c>
      <c r="P254" s="26">
        <v>8.76</v>
      </c>
      <c r="Q254" s="26">
        <v>25</v>
      </c>
      <c r="R254" s="26" t="s">
        <v>19</v>
      </c>
      <c r="S254" s="26">
        <v>1</v>
      </c>
      <c r="T254" s="26"/>
      <c r="U254" s="35"/>
    </row>
    <row r="255" spans="2:21" x14ac:dyDescent="0.25">
      <c r="B255" s="51"/>
      <c r="C255" s="51"/>
      <c r="D255" s="51" t="s">
        <v>190</v>
      </c>
      <c r="E255" s="52" t="s">
        <v>190</v>
      </c>
      <c r="F255" s="51"/>
      <c r="G255" s="51"/>
      <c r="H255" s="51" t="s">
        <v>137</v>
      </c>
      <c r="I255" s="51">
        <v>800</v>
      </c>
      <c r="J255" s="51">
        <v>747</v>
      </c>
      <c r="K255" s="51">
        <v>693</v>
      </c>
      <c r="L255" s="51">
        <v>640</v>
      </c>
      <c r="M255" s="51">
        <v>11.4</v>
      </c>
      <c r="N255" s="51"/>
      <c r="O255" s="51"/>
      <c r="P255" s="51"/>
      <c r="Q255" s="51"/>
      <c r="R255" s="51" t="s">
        <v>157</v>
      </c>
      <c r="S255" s="51">
        <f t="shared" ref="S255" si="20">ROUND(U255/T255,6)</f>
        <v>8.3333000000000004E-2</v>
      </c>
      <c r="T255" s="51">
        <v>96</v>
      </c>
      <c r="U255" s="51">
        <v>8</v>
      </c>
    </row>
    <row r="258" spans="2:21" ht="15.75" x14ac:dyDescent="0.25">
      <c r="S258" s="9"/>
      <c r="T258" s="9"/>
      <c r="U258" s="9"/>
    </row>
    <row r="261" spans="2:21" ht="15.75" x14ac:dyDescent="0.25">
      <c r="B261" s="9" t="s">
        <v>158</v>
      </c>
      <c r="D261" s="9"/>
    </row>
    <row r="262" spans="2:21" x14ac:dyDescent="0.25">
      <c r="B262" s="10" t="s">
        <v>69</v>
      </c>
      <c r="C262" s="10" t="s">
        <v>3</v>
      </c>
      <c r="D262" s="10" t="s">
        <v>159</v>
      </c>
    </row>
    <row r="263" spans="2:21" ht="15.75" thickBot="1" x14ac:dyDescent="0.3">
      <c r="B263" s="17" t="s">
        <v>114</v>
      </c>
      <c r="C263" s="17"/>
      <c r="D263" s="17" t="s">
        <v>160</v>
      </c>
    </row>
    <row r="264" spans="2:21" x14ac:dyDescent="0.25">
      <c r="B264" t="s">
        <v>161</v>
      </c>
      <c r="C264" t="s">
        <v>51</v>
      </c>
      <c r="D264" t="s">
        <v>162</v>
      </c>
    </row>
  </sheetData>
  <phoneticPr fontId="11" type="noConversion"/>
  <hyperlinks>
    <hyperlink ref="AA44" r:id="rId1" xr:uid="{D12EB568-BB13-47C7-BEEA-CFC9A606429F}"/>
    <hyperlink ref="AC36" r:id="rId2" xr:uid="{65C1A8F0-5372-4908-B22A-72D1249953DD}"/>
    <hyperlink ref="AD31" r:id="rId3" xr:uid="{4ABD674F-BDBA-481F-803E-4F2ED1A46544}"/>
    <hyperlink ref="AA43" r:id="rId4" xr:uid="{F4309963-858C-460B-86B6-2EA05E3F45CF}"/>
    <hyperlink ref="AC32" r:id="rId5" xr:uid="{425C4F25-5E7C-4D43-8479-F636804C7D8B}"/>
    <hyperlink ref="Y110" r:id="rId6" xr:uid="{FACF59C2-5690-4733-8C1B-654E3FA262D8}"/>
  </hyperlinks>
  <pageMargins left="0.7" right="0.7" top="0.75" bottom="0.75" header="0.3" footer="0.3"/>
  <drawing r:id="rId7"/>
  <legacy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103174-BACD-46BA-B9C7-ED3BD7C3FD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022A4B-F950-4733-AB2C-7C5A95F0EE4E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3355bc15-3803-43c6-99c3-19930f83c70c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9888CF0-C182-4977-9FD1-38BF6AEB74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NEW_PP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2015-06-05T18:17:20Z</dcterms:created>
  <dcterms:modified xsi:type="dcterms:W3CDTF">2025-04-16T13:55:47Z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Order">
    <vt:r8>3000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