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institutesustainableenergy.sharepoint.com/sites/TIMES_Veda/Shared Documents/General/8760 - Model Student Team/"/>
    </mc:Choice>
  </mc:AlternateContent>
  <xr:revisionPtr revIDLastSave="2461" documentId="13_ncr:1_{BE3CDA58-FDBA-49AB-966E-D52B03E43536}" xr6:coauthVersionLast="47" xr6:coauthVersionMax="47" xr10:uidLastSave="{A01962B6-1B5A-4FD1-ABD4-3E43820A88E8}"/>
  <bookViews>
    <workbookView xWindow="-83" yWindow="0" windowWidth="13156" windowHeight="13043" firstSheet="1" activeTab="1" xr2:uid="{00000000-000D-0000-FFFF-FFFF00000000}"/>
  </bookViews>
  <sheets>
    <sheet name="FI_Comm" sheetId="1" r:id="rId1"/>
    <sheet name="FI_Process" sheetId="2" r:id="rId2"/>
    <sheet name="Supply" sheetId="3" r:id="rId3"/>
    <sheet name="Power Plants" sheetId="4" r:id="rId4"/>
    <sheet name="Storage" sheetId="7" r:id="rId5"/>
    <sheet name="Demand" sheetId="5" r:id="rId6"/>
    <sheet name="Emissions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7" l="1"/>
  <c r="F9" i="7"/>
  <c r="D10" i="7"/>
  <c r="D9" i="7"/>
  <c r="D13" i="7"/>
  <c r="L8" i="6" l="1"/>
  <c r="E30" i="4"/>
  <c r="E25" i="4"/>
  <c r="E29" i="4"/>
  <c r="E35" i="4"/>
  <c r="D26" i="4"/>
  <c r="E26" i="4"/>
  <c r="E28" i="4"/>
  <c r="E17" i="4"/>
  <c r="E27" i="4"/>
  <c r="E47" i="4"/>
  <c r="E42" i="4"/>
  <c r="D30" i="4"/>
  <c r="D29" i="4"/>
  <c r="D28" i="4"/>
  <c r="D27" i="4"/>
  <c r="D25" i="4"/>
  <c r="D24" i="4"/>
  <c r="O36" i="5"/>
  <c r="O10" i="5"/>
  <c r="N11" i="5"/>
  <c r="O11" i="5"/>
  <c r="O12" i="5"/>
  <c r="O13" i="5"/>
  <c r="O14" i="5"/>
  <c r="N15" i="5"/>
  <c r="O15" i="5"/>
  <c r="O16" i="5"/>
  <c r="N17" i="5"/>
  <c r="O17" i="5"/>
  <c r="O18" i="5"/>
  <c r="N19" i="5"/>
  <c r="O19" i="5"/>
  <c r="O20" i="5"/>
  <c r="O21" i="5"/>
  <c r="O22" i="5"/>
  <c r="N23" i="5"/>
  <c r="O23" i="5"/>
  <c r="O24" i="5"/>
  <c r="N25" i="5"/>
  <c r="O25" i="5"/>
  <c r="O26" i="5"/>
  <c r="N27" i="5"/>
  <c r="O27" i="5"/>
  <c r="O28" i="5"/>
  <c r="O29" i="5"/>
  <c r="O30" i="5"/>
  <c r="N31" i="5"/>
  <c r="O31" i="5"/>
  <c r="O32" i="5"/>
  <c r="N33" i="5"/>
  <c r="O33" i="5"/>
  <c r="O34" i="5"/>
  <c r="N35" i="5"/>
  <c r="O35" i="5"/>
  <c r="O9" i="5"/>
  <c r="E9" i="5"/>
  <c r="N10" i="5" s="1"/>
  <c r="E10" i="5"/>
  <c r="E11" i="5"/>
  <c r="N12" i="5" s="1"/>
  <c r="E12" i="5"/>
  <c r="N13" i="5" s="1"/>
  <c r="E13" i="5"/>
  <c r="N14" i="5" s="1"/>
  <c r="E14" i="5"/>
  <c r="E15" i="5"/>
  <c r="N16" i="5" s="1"/>
  <c r="E16" i="5"/>
  <c r="E17" i="5"/>
  <c r="N18" i="5" s="1"/>
  <c r="E18" i="5"/>
  <c r="E19" i="5"/>
  <c r="N20" i="5" s="1"/>
  <c r="E20" i="5"/>
  <c r="N21" i="5" s="1"/>
  <c r="E21" i="5"/>
  <c r="N22" i="5" s="1"/>
  <c r="E22" i="5"/>
  <c r="E23" i="5"/>
  <c r="N24" i="5" s="1"/>
  <c r="E24" i="5"/>
  <c r="E25" i="5"/>
  <c r="N26" i="5" s="1"/>
  <c r="E26" i="5"/>
  <c r="E27" i="5"/>
  <c r="N28" i="5" s="1"/>
  <c r="E28" i="5"/>
  <c r="N29" i="5" s="1"/>
  <c r="E29" i="5"/>
  <c r="N30" i="5" s="1"/>
  <c r="E30" i="5"/>
  <c r="E31" i="5"/>
  <c r="N32" i="5" s="1"/>
  <c r="E32" i="5"/>
  <c r="E33" i="5"/>
  <c r="N34" i="5" s="1"/>
  <c r="E34" i="5"/>
  <c r="E35" i="5"/>
  <c r="N36" i="5" s="1"/>
  <c r="E8" i="5"/>
  <c r="N9" i="5" s="1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C8" i="5"/>
  <c r="B8" i="5"/>
  <c r="E45" i="4"/>
  <c r="E46" i="4"/>
  <c r="E41" i="4"/>
  <c r="E39" i="4"/>
  <c r="E44" i="4"/>
  <c r="E43" i="4"/>
  <c r="D44" i="4"/>
  <c r="D43" i="4"/>
  <c r="E9" i="4"/>
  <c r="E24" i="4"/>
  <c r="D42" i="4"/>
  <c r="D41" i="4"/>
  <c r="E40" i="4"/>
  <c r="D40" i="4"/>
  <c r="D39" i="4"/>
  <c r="D47" i="4"/>
  <c r="D46" i="4"/>
  <c r="D45" i="4"/>
  <c r="E34" i="4"/>
  <c r="E33" i="4"/>
  <c r="E14" i="4"/>
  <c r="E36" i="4"/>
  <c r="D36" i="4"/>
  <c r="D35" i="4"/>
  <c r="D34" i="4"/>
  <c r="D33" i="4"/>
  <c r="E20" i="4"/>
  <c r="D18" i="4"/>
  <c r="D17" i="4"/>
  <c r="E18" i="4"/>
  <c r="E13" i="4"/>
  <c r="D14" i="4"/>
  <c r="D13" i="4"/>
  <c r="E10" i="4"/>
  <c r="D10" i="4"/>
  <c r="D9" i="4"/>
  <c r="B8" i="4"/>
  <c r="G10" i="3"/>
  <c r="G9" i="3"/>
  <c r="C17" i="2"/>
  <c r="C15" i="2"/>
  <c r="C14" i="2"/>
  <c r="C16" i="2"/>
  <c r="C12" i="7"/>
  <c r="B12" i="7"/>
  <c r="R13" i="7"/>
  <c r="R9" i="7"/>
  <c r="S9" i="3"/>
  <c r="T9" i="3" l="1"/>
  <c r="U9" i="3" s="1"/>
  <c r="H8" i="4"/>
  <c r="N8" i="3"/>
  <c r="N10" i="3"/>
  <c r="N11" i="3"/>
  <c r="F11" i="6"/>
  <c r="E11" i="6"/>
  <c r="D11" i="6"/>
  <c r="R10" i="7"/>
  <c r="G11" i="6"/>
  <c r="G3" i="6"/>
  <c r="F3" i="6"/>
  <c r="E3" i="6"/>
  <c r="D3" i="6"/>
  <c r="AD39" i="4" l="1"/>
  <c r="AG41" i="4"/>
  <c r="AE45" i="4"/>
  <c r="AC21" i="4"/>
  <c r="AF17" i="4"/>
  <c r="AD13" i="4"/>
  <c r="AG14" i="4"/>
  <c r="AC17" i="4"/>
  <c r="AF18" i="4"/>
  <c r="AC39" i="4"/>
  <c r="AE39" i="4"/>
  <c r="AC43" i="4"/>
  <c r="AF45" i="4"/>
  <c r="AD21" i="4"/>
  <c r="AG17" i="4"/>
  <c r="AE13" i="4"/>
  <c r="AE37" i="4"/>
  <c r="AD45" i="4"/>
  <c r="AC38" i="4"/>
  <c r="AF39" i="4"/>
  <c r="AD43" i="4"/>
  <c r="AG45" i="4"/>
  <c r="AE21" i="4"/>
  <c r="AC18" i="4"/>
  <c r="AF13" i="4"/>
  <c r="AG43" i="4"/>
  <c r="AD14" i="4"/>
  <c r="AE17" i="4"/>
  <c r="AD38" i="4"/>
  <c r="AG39" i="4"/>
  <c r="AE43" i="4"/>
  <c r="AC37" i="4"/>
  <c r="AF21" i="4"/>
  <c r="AD18" i="4"/>
  <c r="AG13" i="4"/>
  <c r="AF38" i="4"/>
  <c r="AC13" i="4"/>
  <c r="AE38" i="4"/>
  <c r="AC41" i="4"/>
  <c r="AF43" i="4"/>
  <c r="AD37" i="4"/>
  <c r="AG21" i="4"/>
  <c r="AE18" i="4"/>
  <c r="AC14" i="4"/>
  <c r="AD41" i="4"/>
  <c r="AF41" i="4"/>
  <c r="AF14" i="4"/>
  <c r="AG38" i="4"/>
  <c r="AE41" i="4"/>
  <c r="AC45" i="4"/>
  <c r="AF37" i="4"/>
  <c r="AD17" i="4"/>
  <c r="AG18" i="4"/>
  <c r="AE14" i="4"/>
  <c r="AG37" i="4"/>
  <c r="AC10" i="4"/>
  <c r="AD10" i="4"/>
  <c r="AE10" i="4"/>
  <c r="AF10" i="4"/>
  <c r="AG10" i="4"/>
  <c r="AD9" i="4"/>
  <c r="AE9" i="4"/>
  <c r="AF9" i="4"/>
  <c r="AG9" i="4"/>
  <c r="AC9" i="4"/>
  <c r="B6" i="6"/>
  <c r="B7" i="6"/>
  <c r="B8" i="6"/>
  <c r="B5" i="6"/>
  <c r="C7" i="6"/>
  <c r="C6" i="6"/>
  <c r="C8" i="6"/>
  <c r="B8" i="3"/>
  <c r="C8" i="3"/>
  <c r="D8" i="3"/>
  <c r="B12" i="3"/>
  <c r="C12" i="3"/>
  <c r="D12" i="3"/>
  <c r="B16" i="3"/>
  <c r="C16" i="3"/>
  <c r="D16" i="3"/>
  <c r="B20" i="3"/>
  <c r="C20" i="3"/>
  <c r="D20" i="3"/>
  <c r="B23" i="3"/>
  <c r="C23" i="3"/>
  <c r="D23" i="3"/>
  <c r="B24" i="3"/>
  <c r="C24" i="3"/>
  <c r="D24" i="3"/>
  <c r="B25" i="3"/>
  <c r="C25" i="3"/>
  <c r="D25" i="3"/>
  <c r="C38" i="4"/>
  <c r="B38" i="4"/>
  <c r="C32" i="4"/>
  <c r="B32" i="4"/>
  <c r="C23" i="4"/>
  <c r="B23" i="4"/>
  <c r="C20" i="4"/>
  <c r="B20" i="4"/>
  <c r="D20" i="4"/>
  <c r="C16" i="4"/>
  <c r="B16" i="4"/>
  <c r="C12" i="4"/>
  <c r="B12" i="4"/>
  <c r="C8" i="4"/>
  <c r="C5" i="6"/>
  <c r="D13" i="3" l="1"/>
  <c r="D14" i="3"/>
  <c r="C8" i="7"/>
  <c r="B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5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BD901C0C-A9C6-4E5C-BE8E-97094F0F1A86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30B0E7DA-B767-4D4A-83D5-D1DD1F85B866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<sst xmlns="http://schemas.openxmlformats.org/spreadsheetml/2006/main" count="1251" uniqueCount="482">
  <si>
    <t>Define Commodities</t>
  </si>
  <si>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</si>
  <si>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</si>
  <si>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</si>
  <si>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</si>
  <si>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</si>
  <si>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</si>
  <si>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</si>
  <si>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</si>
  <si>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</si>
  <si>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</si>
  <si>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</si>
  <si>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</si>
  <si>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</si>
  <si>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</si>
  <si>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</si>
  <si>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</si>
  <si>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</si>
  <si>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</si>
  <si>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N_GAS</t>
  </si>
  <si>
    <t>Natural Gas</t>
  </si>
  <si>
    <t>GWh</t>
  </si>
  <si>
    <t>SEASON</t>
  </si>
  <si>
    <t>OIL</t>
  </si>
  <si>
    <t>Oil</t>
  </si>
  <si>
    <t>DIESEL</t>
  </si>
  <si>
    <t>Diesel</t>
  </si>
  <si>
    <t>W_INC</t>
  </si>
  <si>
    <t>Waste to be incenerated</t>
  </si>
  <si>
    <t>SUN</t>
  </si>
  <si>
    <t>Sun</t>
  </si>
  <si>
    <t>WND</t>
  </si>
  <si>
    <t>Wind</t>
  </si>
  <si>
    <t>WIND_OFF</t>
  </si>
  <si>
    <t>Wind offshore</t>
  </si>
  <si>
    <t>HYD</t>
  </si>
  <si>
    <t>Water for Hydro</t>
  </si>
  <si>
    <t>ENV</t>
  </si>
  <si>
    <t>CO2</t>
  </si>
  <si>
    <t>CO2 emissions</t>
  </si>
  <si>
    <t>t</t>
  </si>
  <si>
    <t>ANNUAL</t>
  </si>
  <si>
    <t>ELC_N1</t>
  </si>
  <si>
    <t>Funchal Substation  - 30/6.6</t>
  </si>
  <si>
    <t>DAYNITE</t>
  </si>
  <si>
    <t>ELC_N2</t>
  </si>
  <si>
    <t>Amparo Substaion - 60/6.6</t>
  </si>
  <si>
    <t>ELC_N3</t>
  </si>
  <si>
    <t>Vitoria Substation - 30/6.6</t>
  </si>
  <si>
    <t>ELC_N4</t>
  </si>
  <si>
    <t>Vitoria Substation - 60/30</t>
  </si>
  <si>
    <t>ELC_N5</t>
  </si>
  <si>
    <t>Santa Quiteria Substation - 30/6.6</t>
  </si>
  <si>
    <t>ELC_N6</t>
  </si>
  <si>
    <t>Virtudes Substation - 30/6.6</t>
  </si>
  <si>
    <t>ELC_N7</t>
  </si>
  <si>
    <t>Alegria Substation - 60/6.6</t>
  </si>
  <si>
    <t>ELC_N8</t>
  </si>
  <si>
    <t>Viveiros Substation - 60/6.6</t>
  </si>
  <si>
    <t>ELC_N9</t>
  </si>
  <si>
    <t>Ponte Vermelha Substation- 30/6.6</t>
  </si>
  <si>
    <t>ELC_N10</t>
  </si>
  <si>
    <t>Lombo do Meio Substation - 60/30</t>
  </si>
  <si>
    <t>ELC_N11</t>
  </si>
  <si>
    <t>Calheta Substation - 30/6.6</t>
  </si>
  <si>
    <t>ELC_N12</t>
  </si>
  <si>
    <t>Lombo do Doutor Substation - 60/30</t>
  </si>
  <si>
    <t>ELC_N13</t>
  </si>
  <si>
    <t>Ribeira da Janela Substation - 30/6.6</t>
  </si>
  <si>
    <t>ELC_N14</t>
  </si>
  <si>
    <t>Lombo do Faial Substation - 30/6.6</t>
  </si>
  <si>
    <t>ELC_N15</t>
  </si>
  <si>
    <t>Santana Substation - 30/6.6</t>
  </si>
  <si>
    <t>ELC_N16</t>
  </si>
  <si>
    <t>Machico Substation - 60/30</t>
  </si>
  <si>
    <t>ELC_N17</t>
  </si>
  <si>
    <t>Canico Substation - 30/6.6</t>
  </si>
  <si>
    <t>ELC_N18</t>
  </si>
  <si>
    <t>Livramento Substation - 30/6.6</t>
  </si>
  <si>
    <t>ELC_N19</t>
  </si>
  <si>
    <t>Palheiro Ferreiro Substation - 60/30</t>
  </si>
  <si>
    <t>ELC_N20</t>
  </si>
  <si>
    <t>S. Vicent Substation - 30/6.6</t>
  </si>
  <si>
    <t>ELC_N21</t>
  </si>
  <si>
    <t>Prazeras Substation - 30/6.6</t>
  </si>
  <si>
    <t>ELC_N22</t>
  </si>
  <si>
    <t>Canical Substation - 60/6.6</t>
  </si>
  <si>
    <t>ELC_N23</t>
  </si>
  <si>
    <t>Carbo Grao Substation - 30/6.6</t>
  </si>
  <si>
    <t>ELC_N24</t>
  </si>
  <si>
    <t>Santo da Serra Substation - 30/6.6</t>
  </si>
  <si>
    <t>ELC_N25</t>
  </si>
  <si>
    <t>Ponta Delgada Substation - 30/6.6</t>
  </si>
  <si>
    <t>Emitor Knot</t>
  </si>
  <si>
    <t>ELC_N26</t>
  </si>
  <si>
    <t>Sao Joao Substation - 30/6.6</t>
  </si>
  <si>
    <t>Nodes</t>
  </si>
  <si>
    <t>Substation</t>
  </si>
  <si>
    <t>ELC_N27</t>
  </si>
  <si>
    <t>Pedra Mole Substation - 60/30</t>
  </si>
  <si>
    <t>N1</t>
  </si>
  <si>
    <t>Funchal</t>
  </si>
  <si>
    <t>FCH</t>
  </si>
  <si>
    <t>ELC_N28</t>
  </si>
  <si>
    <t>Serra de Agua</t>
  </si>
  <si>
    <t>DEM</t>
  </si>
  <si>
    <t>ELC_DEM_N1</t>
  </si>
  <si>
    <t xml:space="preserve">Demand Funchal </t>
  </si>
  <si>
    <t>ELC_DEM_N2</t>
  </si>
  <si>
    <t xml:space="preserve">Demand Amparo </t>
  </si>
  <si>
    <t>N2</t>
  </si>
  <si>
    <t>Amparo</t>
  </si>
  <si>
    <t>AMP</t>
  </si>
  <si>
    <t>ELC_DEM_N3</t>
  </si>
  <si>
    <t xml:space="preserve">Demand Vitoria 6.6 </t>
  </si>
  <si>
    <t>ELC_DEM_N4</t>
  </si>
  <si>
    <t xml:space="preserve">Demand Vitoria 60 </t>
  </si>
  <si>
    <t>N3</t>
  </si>
  <si>
    <t>Vitoria 6,6 kV</t>
  </si>
  <si>
    <t>VIT</t>
  </si>
  <si>
    <t>ELC_DEM_N5</t>
  </si>
  <si>
    <t>Demand Santa Quiteria</t>
  </si>
  <si>
    <t>ELC_DEM_N6</t>
  </si>
  <si>
    <t xml:space="preserve">Demand Virtudes </t>
  </si>
  <si>
    <t>N4</t>
  </si>
  <si>
    <t>Vitoria 60 kV</t>
  </si>
  <si>
    <t>VTO</t>
  </si>
  <si>
    <t>ELC_DEM_N7</t>
  </si>
  <si>
    <t>Demand Alegria</t>
  </si>
  <si>
    <t>ELC_DEM_N8</t>
  </si>
  <si>
    <t xml:space="preserve">Demand Viveiros </t>
  </si>
  <si>
    <t>ELC_DEM_N9</t>
  </si>
  <si>
    <t>Demand Ponte Vermelha</t>
  </si>
  <si>
    <t>N5</t>
  </si>
  <si>
    <t>Santa Quiteria</t>
  </si>
  <si>
    <t>STQ</t>
  </si>
  <si>
    <t>ELC_DEM_N10</t>
  </si>
  <si>
    <t>Demand Lombo do Meio</t>
  </si>
  <si>
    <t>N6</t>
  </si>
  <si>
    <t>Virtudes</t>
  </si>
  <si>
    <t>VTS</t>
  </si>
  <si>
    <t>ELC_DEM_N11</t>
  </si>
  <si>
    <t xml:space="preserve">Demand Calheta </t>
  </si>
  <si>
    <t>ELC_DEM_N12</t>
  </si>
  <si>
    <t xml:space="preserve">Demand Lombo do Doutor </t>
  </si>
  <si>
    <t>N7</t>
  </si>
  <si>
    <t>Alegria</t>
  </si>
  <si>
    <t>ALE</t>
  </si>
  <si>
    <t>ELC_DEM_N13</t>
  </si>
  <si>
    <t>Demand Riberia da Janela</t>
  </si>
  <si>
    <t>N8</t>
  </si>
  <si>
    <t>Viveiros</t>
  </si>
  <si>
    <t>VIV</t>
  </si>
  <si>
    <t>ELC_DEM_N14</t>
  </si>
  <si>
    <t>Demand Lombo do Faial</t>
  </si>
  <si>
    <t>ELC_DEM_N15</t>
  </si>
  <si>
    <t>Demand Santana</t>
  </si>
  <si>
    <t>N9</t>
  </si>
  <si>
    <t>Ponte Vermelha</t>
  </si>
  <si>
    <t>PVM</t>
  </si>
  <si>
    <t>ELC_DEM_N16</t>
  </si>
  <si>
    <t xml:space="preserve">Demand Machico </t>
  </si>
  <si>
    <t>N10</t>
  </si>
  <si>
    <t>Lombo do Meio</t>
  </si>
  <si>
    <t>LDM</t>
  </si>
  <si>
    <t>ELC_DEM_N17</t>
  </si>
  <si>
    <t xml:space="preserve">Demand Canico </t>
  </si>
  <si>
    <t>N11</t>
  </si>
  <si>
    <t>Calheta 30kV</t>
  </si>
  <si>
    <t>CTS</t>
  </si>
  <si>
    <t>ELC_DEM_N18</t>
  </si>
  <si>
    <t xml:space="preserve">Demand Livramento </t>
  </si>
  <si>
    <t>N12</t>
  </si>
  <si>
    <t>Lombo do Doutor</t>
  </si>
  <si>
    <t>LDR</t>
  </si>
  <si>
    <t>ELC_DEM_N19</t>
  </si>
  <si>
    <t xml:space="preserve">Demand Palheiro Ferreiro </t>
  </si>
  <si>
    <t>ELC_DEM_N20</t>
  </si>
  <si>
    <t>Demand S. Vicente</t>
  </si>
  <si>
    <t>N13</t>
  </si>
  <si>
    <t>Ribeira da Janela</t>
  </si>
  <si>
    <t>RDJ</t>
  </si>
  <si>
    <t>ELC_DEM_N21</t>
  </si>
  <si>
    <t>Demand Prazeres</t>
  </si>
  <si>
    <t>N14</t>
  </si>
  <si>
    <t>Lombo do Faial</t>
  </si>
  <si>
    <t>LDF</t>
  </si>
  <si>
    <t>ELC_DEM_N22</t>
  </si>
  <si>
    <t>Demand Canical</t>
  </si>
  <si>
    <t>N15</t>
  </si>
  <si>
    <t>Santana</t>
  </si>
  <si>
    <t>STA</t>
  </si>
  <si>
    <t>ELC_DEM_N23</t>
  </si>
  <si>
    <t>Demand Cabo Grao</t>
  </si>
  <si>
    <t>N16</t>
  </si>
  <si>
    <t>Machiço</t>
  </si>
  <si>
    <t>MCH</t>
  </si>
  <si>
    <t>ELC_DEM_N24</t>
  </si>
  <si>
    <t>Demand Santo da Serra</t>
  </si>
  <si>
    <t>ELC_DEM_N25</t>
  </si>
  <si>
    <t>Demand Ponta Delgada</t>
  </si>
  <si>
    <t>ELC_DEM_N26</t>
  </si>
  <si>
    <t xml:space="preserve">Demand Sao Joao </t>
  </si>
  <si>
    <t>N17</t>
  </si>
  <si>
    <t>Caniço</t>
  </si>
  <si>
    <t>CAN</t>
  </si>
  <si>
    <t>ELC_DEM_N27</t>
  </si>
  <si>
    <t xml:space="preserve">Demand Pedra Mole </t>
  </si>
  <si>
    <t>ELC_DEM_N28</t>
  </si>
  <si>
    <t>Demand Serra de Agua</t>
  </si>
  <si>
    <t>N18</t>
  </si>
  <si>
    <t>Livramento</t>
  </si>
  <si>
    <t>LIV</t>
  </si>
  <si>
    <t>N19</t>
  </si>
  <si>
    <t>Palheiro Ferreiro</t>
  </si>
  <si>
    <t>PFE</t>
  </si>
  <si>
    <t>N20</t>
  </si>
  <si>
    <t>S. Vicente</t>
  </si>
  <si>
    <t>SVC</t>
  </si>
  <si>
    <t>N21</t>
  </si>
  <si>
    <t>Prazeres</t>
  </si>
  <si>
    <t>PRZ</t>
  </si>
  <si>
    <t>N22</t>
  </si>
  <si>
    <t>Caniçal</t>
  </si>
  <si>
    <t>CNL</t>
  </si>
  <si>
    <t>N23</t>
  </si>
  <si>
    <t>Cabo Grão</t>
  </si>
  <si>
    <t>CGR</t>
  </si>
  <si>
    <t>N24</t>
  </si>
  <si>
    <t>Santo da Serra</t>
  </si>
  <si>
    <t>SSR</t>
  </si>
  <si>
    <t>N25</t>
  </si>
  <si>
    <t>Ponta Delgada</t>
  </si>
  <si>
    <t>PDJ</t>
  </si>
  <si>
    <t>N26</t>
  </si>
  <si>
    <t>São Joao</t>
  </si>
  <si>
    <t>SJO</t>
  </si>
  <si>
    <t>N27</t>
  </si>
  <si>
    <t>Pedra Mole</t>
  </si>
  <si>
    <t>PMO</t>
  </si>
  <si>
    <t>N28</t>
  </si>
  <si>
    <t>SDA</t>
  </si>
  <si>
    <t>Define Processes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</si>
  <si>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</si>
  <si>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</si>
  <si>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</si>
  <si>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</si>
  <si>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</si>
  <si>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</si>
  <si>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</si>
  <si>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</si>
  <si>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</si>
  <si>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</si>
  <si>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</si>
  <si>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</si>
  <si>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</si>
  <si>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</si>
  <si>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</si>
  <si>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</si>
  <si>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</si>
  <si>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IMP</t>
  </si>
  <si>
    <t>IMP_N_GAS</t>
  </si>
  <si>
    <t>Supply Natural Gas</t>
  </si>
  <si>
    <t>GW/a</t>
  </si>
  <si>
    <t>IMP_OIL</t>
  </si>
  <si>
    <t>Supply Fuel Oil</t>
  </si>
  <si>
    <t>IMP_DIESEL</t>
  </si>
  <si>
    <t>Supply of Diesel</t>
  </si>
  <si>
    <t>MIN</t>
  </si>
  <si>
    <t>IMP_W_INC</t>
  </si>
  <si>
    <t>Supply Waste</t>
  </si>
  <si>
    <t>MIN_SUN</t>
  </si>
  <si>
    <t>Supply Solar</t>
  </si>
  <si>
    <t>MIN_WND</t>
  </si>
  <si>
    <t>Supply Wind</t>
  </si>
  <si>
    <t>MIN_HYD</t>
  </si>
  <si>
    <t>Supply Water</t>
  </si>
  <si>
    <t>ELE</t>
  </si>
  <si>
    <t>PP_N_GAS</t>
  </si>
  <si>
    <t>Exhisting Power Plant Natural Gas</t>
  </si>
  <si>
    <t>MW</t>
  </si>
  <si>
    <t>PP_OIL</t>
  </si>
  <si>
    <t>Existing Fuel Oil Power Plant</t>
  </si>
  <si>
    <t>PP_DIESEL</t>
  </si>
  <si>
    <t>Existing Diesel Power Plant</t>
  </si>
  <si>
    <t>PP_W_INC</t>
  </si>
  <si>
    <t>Existing Municipal Waste PP</t>
  </si>
  <si>
    <t>PP_PV</t>
  </si>
  <si>
    <t>Existing Photovoltaics</t>
  </si>
  <si>
    <t>REG_D, REG_E, REG_G, REG_J</t>
  </si>
  <si>
    <t>PP_WND</t>
  </si>
  <si>
    <t>Existing Onshore Wind Turbines</t>
  </si>
  <si>
    <t>REG_A, REG_B, REG_C, REG_F, REG_G, REG_I</t>
  </si>
  <si>
    <t>PP_HYD</t>
  </si>
  <si>
    <t>Exhisting Hydro Power Plant</t>
  </si>
  <si>
    <t>STG</t>
  </si>
  <si>
    <t>STG_LION</t>
  </si>
  <si>
    <t>Exhisting baterry system</t>
  </si>
  <si>
    <t>STG_PHS</t>
  </si>
  <si>
    <t>Existing Pumped Hydro Storage</t>
  </si>
  <si>
    <t>DMD</t>
  </si>
  <si>
    <t>REG_C</t>
  </si>
  <si>
    <t>REG_B</t>
  </si>
  <si>
    <t>REG_G</t>
  </si>
  <si>
    <t>REG_E</t>
  </si>
  <si>
    <t>REG_A</t>
  </si>
  <si>
    <t>REG_F</t>
  </si>
  <si>
    <t>REG_I</t>
  </si>
  <si>
    <t>REG_D</t>
  </si>
  <si>
    <t>REG_H</t>
  </si>
  <si>
    <t>REG_J</t>
  </si>
  <si>
    <t>L_N1_N6</t>
  </si>
  <si>
    <t>Connection between N1 and N6</t>
  </si>
  <si>
    <t>REG_B, REG_C</t>
  </si>
  <si>
    <t>L_N3_N5</t>
  </si>
  <si>
    <t>Connection between N3 and N5</t>
  </si>
  <si>
    <t>L_N3_N1</t>
  </si>
  <si>
    <t>Connection between N3 and N1</t>
  </si>
  <si>
    <t>L_N3_N23</t>
  </si>
  <si>
    <t>Connection between N3 and N23</t>
  </si>
  <si>
    <t>REG_B, REG_G</t>
  </si>
  <si>
    <t>L_N23_N9</t>
  </si>
  <si>
    <t>Connection between N23 and N9</t>
  </si>
  <si>
    <t>L_N4_N7</t>
  </si>
  <si>
    <t>Connection between N4 and N7</t>
  </si>
  <si>
    <t>L_N4_N27</t>
  </si>
  <si>
    <t>Connection between N4 and N27</t>
  </si>
  <si>
    <t>REG_B, REG_A</t>
  </si>
  <si>
    <t>L_N4_N12</t>
  </si>
  <si>
    <t>Connection between N4 and N12</t>
  </si>
  <si>
    <t>REG_F, REG_A</t>
  </si>
  <si>
    <t>L_N13_N21</t>
  </si>
  <si>
    <t>Connection between N13 and N21</t>
  </si>
  <si>
    <t>REG_F, REG_J</t>
  </si>
  <si>
    <t>L_N13_N20</t>
  </si>
  <si>
    <t>Connection between N13 and N20</t>
  </si>
  <si>
    <t>REG_J, REG_A</t>
  </si>
  <si>
    <t>L_N20_N12</t>
  </si>
  <si>
    <t>Connection between N20 and N12</t>
  </si>
  <si>
    <t>REG_J, REG_E</t>
  </si>
  <si>
    <t>L_N20_N27</t>
  </si>
  <si>
    <t>Connection between N20 and N27</t>
  </si>
  <si>
    <t>L_N20_N25</t>
  </si>
  <si>
    <t>Connection between N20 and N25</t>
  </si>
  <si>
    <t>L_N12_N11</t>
  </si>
  <si>
    <t>Connection between N12 and N11</t>
  </si>
  <si>
    <t>REG_A, REG_E</t>
  </si>
  <si>
    <t>L_N12_N10</t>
  </si>
  <si>
    <t>Connection between N12 and N10</t>
  </si>
  <si>
    <t>L_N11_N21</t>
  </si>
  <si>
    <t>Connection between N11 and N21</t>
  </si>
  <si>
    <t>L_N16_N22</t>
  </si>
  <si>
    <t>Connection between N16 and N22</t>
  </si>
  <si>
    <t>REG_D, REG_H</t>
  </si>
  <si>
    <t>L_N16_N24</t>
  </si>
  <si>
    <t>Connection between N16 and N24</t>
  </si>
  <si>
    <t>REG_D, REG_C</t>
  </si>
  <si>
    <t>L_N16_N19</t>
  </si>
  <si>
    <t>Connection between N16 and N19</t>
  </si>
  <si>
    <t>L_N16_N17</t>
  </si>
  <si>
    <t>Connection between N16 and N17</t>
  </si>
  <si>
    <t>L_N16_N18</t>
  </si>
  <si>
    <t>Connection between N16 and N18</t>
  </si>
  <si>
    <t>REG_E, REG_G</t>
  </si>
  <si>
    <t>L_N10_N9</t>
  </si>
  <si>
    <t>Connection between N10 and N9</t>
  </si>
  <si>
    <t>L_N9_N28</t>
  </si>
  <si>
    <t>Connection between N9 and N28</t>
  </si>
  <si>
    <t>L_N9_N27</t>
  </si>
  <si>
    <t>Connection between N9 and N27</t>
  </si>
  <si>
    <t>L_N17_N18</t>
  </si>
  <si>
    <t>Connection between N17 and N18</t>
  </si>
  <si>
    <t>REG_H, REG_C</t>
  </si>
  <si>
    <t>L_N17_N19</t>
  </si>
  <si>
    <t>Connection between N17 and N19</t>
  </si>
  <si>
    <t>L_N18_N19</t>
  </si>
  <si>
    <t>Connection between N18 and N19</t>
  </si>
  <si>
    <t>REG_H, REG_I</t>
  </si>
  <si>
    <t>L_N24_N14</t>
  </si>
  <si>
    <t>Connection between N24 and N14</t>
  </si>
  <si>
    <t>L_N14_N15</t>
  </si>
  <si>
    <t>Connection between N14 and N15</t>
  </si>
  <si>
    <t>L_N1_N19</t>
  </si>
  <si>
    <t>Connection between N1 and N19</t>
  </si>
  <si>
    <t>L_N2_N26</t>
  </si>
  <si>
    <t>Connection between N2 and N26</t>
  </si>
  <si>
    <t>REG_C, REG_B</t>
  </si>
  <si>
    <t>L_N2_N4</t>
  </si>
  <si>
    <t>Connection between N1 and N4</t>
  </si>
  <si>
    <t>L_N5_N6</t>
  </si>
  <si>
    <t>Connection between N5 and N6</t>
  </si>
  <si>
    <t>L_N7_N8</t>
  </si>
  <si>
    <t>Connection between N7 and N8</t>
  </si>
  <si>
    <t>L_N8_N26</t>
  </si>
  <si>
    <t>Connection between N8 and N26</t>
  </si>
  <si>
    <t>L_N8_N19</t>
  </si>
  <si>
    <t>Connection between N8 and N19</t>
  </si>
  <si>
    <t>REG_A, REG_B</t>
  </si>
  <si>
    <t>L_N12_N3</t>
  </si>
  <si>
    <t>Connection between N12 and N3</t>
  </si>
  <si>
    <t>REG_E, REG_J</t>
  </si>
  <si>
    <t>L_N10_N20</t>
  </si>
  <si>
    <t>Connection between N10 and N20</t>
  </si>
  <si>
    <t>Supply</t>
  </si>
  <si>
    <t>~FI_T</t>
  </si>
  <si>
    <t>* TechDesc</t>
  </si>
  <si>
    <t>Comm-OUT</t>
  </si>
  <si>
    <t>ACT_BND</t>
  </si>
  <si>
    <t>COST</t>
  </si>
  <si>
    <t>FLO_DELIV</t>
  </si>
  <si>
    <t>\I: Technology Name</t>
  </si>
  <si>
    <t>Commodity Output</t>
  </si>
  <si>
    <t>Region to which attribue value is assigned</t>
  </si>
  <si>
    <t>Annual activity bound (upper by default)</t>
  </si>
  <si>
    <t>Extraction cost</t>
  </si>
  <si>
    <t>\I: Units</t>
  </si>
  <si>
    <t>GWh/a</t>
  </si>
  <si>
    <t>kEUR/GWh</t>
  </si>
  <si>
    <t>It is possible to provide negative costs. Without a bound on the commodity production this can lead to unstable or even infeasible model</t>
  </si>
  <si>
    <t>COST + DELIV</t>
  </si>
  <si>
    <t>EUR/GWh</t>
  </si>
  <si>
    <t>EUR/MWh</t>
  </si>
  <si>
    <t>EUR/kWh</t>
  </si>
  <si>
    <t>MWh</t>
  </si>
  <si>
    <t>\I:</t>
  </si>
  <si>
    <t>Ref for Cost</t>
  </si>
  <si>
    <t>https://heatroadmap.eu/wp-content/uploads/2020/01/HRE4_D6.1-Future-fuel-price-review.pdf</t>
  </si>
  <si>
    <t>https://energy.ec.europa.eu/system/files/2020-06/pt_final_necp_main_en_0.pdf</t>
  </si>
  <si>
    <t>Not sure about that</t>
  </si>
  <si>
    <t>Did you check this?</t>
  </si>
  <si>
    <t>Power Plants</t>
  </si>
  <si>
    <t>Comm-IN</t>
  </si>
  <si>
    <t>EFF</t>
  </si>
  <si>
    <t>CAP2ACT</t>
  </si>
  <si>
    <t>AFA</t>
  </si>
  <si>
    <t>STOCK~2023</t>
  </si>
  <si>
    <t>STOCK~2025</t>
  </si>
  <si>
    <t>STOCK~2030</t>
  </si>
  <si>
    <t>STOCK~2035</t>
  </si>
  <si>
    <t>STOCK~2040</t>
  </si>
  <si>
    <t>PEAK</t>
  </si>
  <si>
    <t>FIXOM</t>
  </si>
  <si>
    <t>VAROM</t>
  </si>
  <si>
    <t>Commodity Input</t>
  </si>
  <si>
    <t>Efficiency</t>
  </si>
  <si>
    <t>Capacity to Activity Factor</t>
  </si>
  <si>
    <t>Annual Capacity Factor</t>
  </si>
  <si>
    <t>Installed Capacity</t>
  </si>
  <si>
    <t>Peak EQ Factor</t>
  </si>
  <si>
    <t>Fixed O&amp;M Costs</t>
  </si>
  <si>
    <t>Variable O&amp;M Costs</t>
  </si>
  <si>
    <t>\I:Units</t>
  </si>
  <si>
    <t>%/100</t>
  </si>
  <si>
    <t>GWh/a per MW</t>
  </si>
  <si>
    <t>kEUR/MW</t>
  </si>
  <si>
    <t>Euro/MW</t>
  </si>
  <si>
    <t>kEuro/MW</t>
  </si>
  <si>
    <t>Ref</t>
  </si>
  <si>
    <t>Not finished yet</t>
  </si>
  <si>
    <t>STG_EFF</t>
  </si>
  <si>
    <t>CommGrp</t>
  </si>
  <si>
    <t>NCAP_AFC~DAYNITE</t>
  </si>
  <si>
    <t>\I: hours on TS LVL</t>
  </si>
  <si>
    <t>\I: Energy capacity per Power capacity</t>
  </si>
  <si>
    <t>h</t>
  </si>
  <si>
    <t>MWh/MW</t>
  </si>
  <si>
    <t>ACT</t>
  </si>
  <si>
    <t>Final Energy Consumption Technologies</t>
  </si>
  <si>
    <t>Annual energy demand</t>
  </si>
  <si>
    <t>~FI_T:DEMAND</t>
  </si>
  <si>
    <t>*TechDesc</t>
  </si>
  <si>
    <t>INVCOST</t>
  </si>
  <si>
    <t>\I: STOCK</t>
  </si>
  <si>
    <t>Needen, to calculate +/- power moved through each grid</t>
  </si>
  <si>
    <t>Stock will be calculated</t>
  </si>
  <si>
    <t>\I: Commodity Name</t>
  </si>
  <si>
    <t>Annual Demand Value [GWh]</t>
  </si>
  <si>
    <t>~PRCCOMEMI</t>
  </si>
  <si>
    <t>t CO2/GWh of fuel</t>
  </si>
  <si>
    <t>Waste</t>
  </si>
  <si>
    <t>kg/GJ</t>
  </si>
  <si>
    <t>REG_D, REG_A, REG_C, REG_H, REG_B, REG_G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</si>
</sst>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sz val="11"/>
      <color rgb="FF242424"/>
      <name val="Arial"/>
      <family val="2"/>
    </font>
    <font>
      <sz val="10"/>
      <color rgb="FF010000"/>
      <name val="Arial"/>
      <family val="2"/>
    </font>
    <font>
      <sz val="10"/>
      <color rgb="FF242424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rgb="FF010000"/>
      <name val="Arial"/>
      <family val="2"/>
    </font>
    <font>
      <sz val="10"/>
      <color rgb="FF01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D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18" fillId="0" borderId="0"/>
    <xf numFmtId="0" fontId="22" fillId="0" borderId="0" applyNumberFormat="0" applyFill="0" applyBorder="0" applyAlignment="0" applyProtection="0"/>
  </cellStyleXfs>
  <cellXfs count="9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164" fontId="4" fillId="0" borderId="0" xfId="0" applyNumberFormat="1" applyFont="1"/>
    <xf numFmtId="164" fontId="10" fillId="4" borderId="1" xfId="0" applyNumberFormat="1" applyFont="1" applyFill="1" applyBorder="1" applyAlignment="1">
      <alignment horizontal="center" vertical="center" wrapText="1"/>
    </xf>
    <xf numFmtId="164" fontId="9" fillId="5" borderId="3" xfId="1" applyNumberFormat="1" applyFont="1" applyFill="1" applyBorder="1" applyAlignment="1">
      <alignment horizontal="center" vertical="center" wrapText="1"/>
    </xf>
    <xf numFmtId="0" fontId="9" fillId="3" borderId="0" xfId="0" applyFont="1" applyFill="1"/>
    <xf numFmtId="0" fontId="9" fillId="6" borderId="0" xfId="0" applyFont="1" applyFill="1"/>
    <xf numFmtId="0" fontId="12" fillId="2" borderId="0" xfId="0" quotePrefix="1" applyFont="1" applyFill="1" applyAlignment="1">
      <alignment horizontal="left"/>
    </xf>
    <xf numFmtId="0" fontId="13" fillId="2" borderId="0" xfId="0" quotePrefix="1" applyFont="1" applyFill="1" applyAlignment="1">
      <alignment horizontal="left"/>
    </xf>
    <xf numFmtId="0" fontId="4" fillId="0" borderId="0" xfId="0" applyFont="1"/>
    <xf numFmtId="0" fontId="14" fillId="0" borderId="0" xfId="0" applyFont="1"/>
    <xf numFmtId="0" fontId="15" fillId="0" borderId="0" xfId="0" applyFont="1" applyAlignment="1">
      <alignment horizontal="left" wrapText="1"/>
    </xf>
    <xf numFmtId="0" fontId="11" fillId="3" borderId="0" xfId="0" applyFont="1" applyFill="1"/>
    <xf numFmtId="0" fontId="11" fillId="3" borderId="0" xfId="2" applyFont="1" applyFill="1" applyAlignment="1">
      <alignment horizontal="left"/>
    </xf>
    <xf numFmtId="164" fontId="9" fillId="5" borderId="1" xfId="1" applyNumberFormat="1" applyFont="1" applyFill="1" applyBorder="1" applyAlignment="1">
      <alignment horizontal="center" vertical="center" wrapText="1"/>
    </xf>
    <xf numFmtId="164" fontId="9" fillId="7" borderId="1" xfId="1" applyNumberFormat="1" applyFont="1" applyFill="1" applyBorder="1" applyAlignment="1">
      <alignment horizontal="center" vertical="center" wrapText="1"/>
    </xf>
    <xf numFmtId="0" fontId="11" fillId="3" borderId="0" xfId="2" applyFont="1" applyFill="1"/>
    <xf numFmtId="0" fontId="9" fillId="3" borderId="1" xfId="0" applyFont="1" applyFill="1" applyBorder="1"/>
    <xf numFmtId="164" fontId="1" fillId="2" borderId="0" xfId="0" quotePrefix="1" applyNumberFormat="1" applyFont="1" applyFill="1"/>
    <xf numFmtId="164" fontId="1" fillId="2" borderId="0" xfId="0" applyNumberFormat="1" applyFont="1" applyFill="1"/>
    <xf numFmtId="0" fontId="9" fillId="7" borderId="1" xfId="0" applyFont="1" applyFill="1" applyBorder="1"/>
    <xf numFmtId="0" fontId="11" fillId="3" borderId="0" xfId="0" quotePrefix="1" applyFont="1" applyFill="1" applyAlignment="1">
      <alignment horizontal="left"/>
    </xf>
    <xf numFmtId="0" fontId="10" fillId="4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6" borderId="4" xfId="0" applyFont="1" applyFill="1" applyBorder="1"/>
    <xf numFmtId="0" fontId="9" fillId="7" borderId="5" xfId="0" applyFont="1" applyFill="1" applyBorder="1"/>
    <xf numFmtId="0" fontId="9" fillId="7" borderId="6" xfId="0" applyFont="1" applyFill="1" applyBorder="1"/>
    <xf numFmtId="0" fontId="9" fillId="5" borderId="1" xfId="0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164" fontId="11" fillId="3" borderId="0" xfId="0" applyNumberFormat="1" applyFont="1" applyFill="1"/>
    <xf numFmtId="0" fontId="9" fillId="7" borderId="0" xfId="0" applyFont="1" applyFill="1"/>
    <xf numFmtId="0" fontId="9" fillId="7" borderId="7" xfId="0" applyFont="1" applyFill="1" applyBorder="1"/>
    <xf numFmtId="0" fontId="11" fillId="3" borderId="0" xfId="2" applyFont="1" applyFill="1" applyAlignment="1">
      <alignment horizontal="right"/>
    </xf>
    <xf numFmtId="165" fontId="9" fillId="7" borderId="0" xfId="0" applyNumberFormat="1" applyFont="1" applyFill="1"/>
    <xf numFmtId="165" fontId="9" fillId="3" borderId="1" xfId="0" applyNumberFormat="1" applyFont="1" applyFill="1" applyBorder="1"/>
    <xf numFmtId="164" fontId="9" fillId="7" borderId="1" xfId="1" applyNumberFormat="1" applyFont="1" applyFill="1" applyBorder="1" applyAlignment="1">
      <alignment horizontal="center" vertical="center"/>
    </xf>
    <xf numFmtId="0" fontId="19" fillId="0" borderId="0" xfId="0" applyFont="1"/>
    <xf numFmtId="0" fontId="19" fillId="9" borderId="0" xfId="0" applyFont="1" applyFill="1"/>
    <xf numFmtId="0" fontId="20" fillId="3" borderId="1" xfId="0" applyFont="1" applyFill="1" applyBorder="1"/>
    <xf numFmtId="0" fontId="9" fillId="7" borderId="14" xfId="0" applyFont="1" applyFill="1" applyBorder="1"/>
    <xf numFmtId="0" fontId="9" fillId="9" borderId="0" xfId="0" applyFont="1" applyFill="1"/>
    <xf numFmtId="0" fontId="9" fillId="10" borderId="0" xfId="0" applyFont="1" applyFill="1"/>
    <xf numFmtId="0" fontId="9" fillId="10" borderId="1" xfId="0" applyFont="1" applyFill="1" applyBorder="1"/>
    <xf numFmtId="0" fontId="21" fillId="9" borderId="0" xfId="0" applyFont="1" applyFill="1"/>
    <xf numFmtId="0" fontId="21" fillId="0" borderId="0" xfId="0" applyFont="1"/>
    <xf numFmtId="0" fontId="9" fillId="9" borderId="15" xfId="0" applyFont="1" applyFill="1" applyBorder="1"/>
    <xf numFmtId="0" fontId="0" fillId="8" borderId="0" xfId="0" applyFill="1"/>
    <xf numFmtId="164" fontId="9" fillId="5" borderId="0" xfId="1" applyNumberFormat="1" applyFont="1" applyFill="1" applyAlignment="1">
      <alignment horizontal="center" vertical="center" wrapText="1"/>
    </xf>
    <xf numFmtId="164" fontId="10" fillId="4" borderId="16" xfId="0" applyNumberFormat="1" applyFont="1" applyFill="1" applyBorder="1" applyAlignment="1">
      <alignment horizontal="center" vertical="center" wrapText="1"/>
    </xf>
    <xf numFmtId="164" fontId="9" fillId="7" borderId="16" xfId="1" applyNumberFormat="1" applyFont="1" applyFill="1" applyBorder="1" applyAlignment="1">
      <alignment horizontal="center" vertical="center" wrapText="1"/>
    </xf>
    <xf numFmtId="0" fontId="9" fillId="6" borderId="15" xfId="0" applyFont="1" applyFill="1" applyBorder="1"/>
    <xf numFmtId="0" fontId="22" fillId="0" borderId="0" xfId="4"/>
    <xf numFmtId="0" fontId="20" fillId="6" borderId="0" xfId="0" applyFont="1" applyFill="1"/>
    <xf numFmtId="0" fontId="9" fillId="11" borderId="0" xfId="0" applyFont="1" applyFill="1"/>
    <xf numFmtId="0" fontId="9" fillId="11" borderId="15" xfId="0" applyFont="1" applyFill="1" applyBorder="1"/>
    <xf numFmtId="0" fontId="20" fillId="9" borderId="0" xfId="0" applyFont="1" applyFill="1"/>
    <xf numFmtId="0" fontId="23" fillId="0" borderId="0" xfId="0" applyFont="1"/>
    <xf numFmtId="0" fontId="20" fillId="3" borderId="0" xfId="0" applyFont="1" applyFill="1"/>
    <xf numFmtId="0" fontId="20" fillId="7" borderId="7" xfId="0" applyFont="1" applyFill="1" applyBorder="1"/>
    <xf numFmtId="0" fontId="20" fillId="6" borderId="4" xfId="0" applyFont="1" applyFill="1" applyBorder="1"/>
    <xf numFmtId="2" fontId="0" fillId="0" borderId="0" xfId="0" applyNumberFormat="1"/>
    <xf numFmtId="0" fontId="24" fillId="3" borderId="0" xfId="0" applyFont="1" applyFill="1"/>
    <xf numFmtId="0" fontId="24" fillId="6" borderId="0" xfId="0" applyFont="1" applyFill="1"/>
    <xf numFmtId="0" fontId="24" fillId="9" borderId="0" xfId="0" applyFont="1" applyFill="1"/>
    <xf numFmtId="0" fontId="24" fillId="0" borderId="0" xfId="0" applyFont="1"/>
    <xf numFmtId="0" fontId="26" fillId="3" borderId="0" xfId="0" applyFont="1" applyFill="1"/>
    <xf numFmtId="0" fontId="24" fillId="10" borderId="0" xfId="0" applyFont="1" applyFill="1"/>
    <xf numFmtId="0" fontId="27" fillId="0" borderId="0" xfId="0" applyFont="1"/>
    <xf numFmtId="0" fontId="27" fillId="9" borderId="0" xfId="0" applyFont="1" applyFill="1"/>
    <xf numFmtId="0" fontId="25" fillId="6" borderId="0" xfId="0" applyFont="1" applyFill="1"/>
    <xf numFmtId="0" fontId="9" fillId="0" borderId="0" xfId="0" applyFont="1"/>
    <xf numFmtId="0" fontId="9" fillId="6" borderId="6" xfId="0" applyFont="1" applyFill="1" applyBorder="1"/>
    <xf numFmtId="0" fontId="24" fillId="6" borderId="6" xfId="0" applyFont="1" applyFill="1" applyBorder="1"/>
    <xf numFmtId="0" fontId="9" fillId="10" borderId="6" xfId="0" applyFont="1" applyFill="1" applyBorder="1"/>
    <xf numFmtId="0" fontId="28" fillId="9" borderId="0" xfId="0" applyFont="1" applyFill="1"/>
    <xf numFmtId="0" fontId="29" fillId="0" borderId="0" xfId="0" applyFont="1"/>
    <xf numFmtId="0" fontId="29" fillId="9" borderId="15" xfId="0" applyFont="1" applyFill="1" applyBorder="1"/>
    <xf numFmtId="0" fontId="29" fillId="9" borderId="0" xfId="0" applyFont="1" applyFill="1"/>
    <xf numFmtId="0" fontId="20" fillId="10" borderId="0" xfId="0" applyFont="1" applyFill="1"/>
    <xf numFmtId="0" fontId="23" fillId="10" borderId="0" xfId="0" applyFont="1" applyFill="1"/>
    <xf numFmtId="0" fontId="0" fillId="9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0" fillId="0" borderId="0" xfId="0" applyFont="1"/>
    <xf numFmtId="0" fontId="0" fillId="0" borderId="0" xfId="0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8" borderId="8" xfId="0" applyFill="1" applyBorder="1" applyAlignment="1">
      <alignment horizontal="center" vertical="top" wrapText="1"/>
    </xf>
    <xf numFmtId="0" fontId="0" fillId="8" borderId="9" xfId="0" applyFill="1" applyBorder="1" applyAlignment="1">
      <alignment horizontal="center" vertical="top" wrapText="1"/>
    </xf>
    <xf numFmtId="0" fontId="0" fillId="8" borderId="10" xfId="0" applyFill="1" applyBorder="1" applyAlignment="1">
      <alignment horizontal="center" vertical="top" wrapText="1"/>
    </xf>
    <xf numFmtId="0" fontId="0" fillId="8" borderId="11" xfId="0" applyFill="1" applyBorder="1" applyAlignment="1">
      <alignment horizontal="center" vertical="top" wrapText="1"/>
    </xf>
    <xf numFmtId="0" fontId="0" fillId="8" borderId="12" xfId="0" applyFill="1" applyBorder="1" applyAlignment="1">
      <alignment horizontal="center" vertical="top" wrapText="1"/>
    </xf>
    <xf numFmtId="0" fontId="0" fillId="8" borderId="13" xfId="0" applyFill="1" applyBorder="1" applyAlignment="1">
      <alignment horizontal="center" vertical="top" wrapText="1"/>
    </xf>
    <xf numFmtId="164" fontId="9" fillId="5" borderId="1" xfId="1" applyNumberFormat="1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7</xdr:row>
      <xdr:rowOff>123825</xdr:rowOff>
    </xdr:from>
    <xdr:to>
      <xdr:col>29</xdr:col>
      <xdr:colOff>523875</xdr:colOff>
      <xdr:row>38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B1E7B7-952F-2444-4F6B-E6DCF871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0" y="1847850"/>
          <a:ext cx="13058775" cy="7315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304800</xdr:colOff>
      <xdr:row>5</xdr:row>
      <xdr:rowOff>426720</xdr:rowOff>
    </xdr:from>
    <xdr:to>
      <xdr:col>23</xdr:col>
      <xdr:colOff>9654</xdr:colOff>
      <xdr:row>12</xdr:row>
      <xdr:rowOff>66940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1FE736C-CF8F-0CB0-8038-FD45AA6FB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03980" y="1417320"/>
          <a:ext cx="924054" cy="1895740"/>
        </a:xfrm>
        <a:prstGeom prst="rect">
          <a:avLst/>
        </a:prstGeom>
      </xdr:spPr>
    </xdr:pic>
    <xdr:clientData/>
  </xdr:twoCellAnchor>
  <xdr:twoCellAnchor editAs="oneCell">
    <xdr:from>
      <xdr:col>23</xdr:col>
      <xdr:colOff>30480</xdr:colOff>
      <xdr:row>5</xdr:row>
      <xdr:rowOff>464820</xdr:rowOff>
    </xdr:from>
    <xdr:to>
      <xdr:col>24</xdr:col>
      <xdr:colOff>564040</xdr:colOff>
      <xdr:row>13</xdr:row>
      <xdr:rowOff>187001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3DD4A984-E060-9647-B629-31E82E628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48860" y="1455420"/>
          <a:ext cx="1143160" cy="2213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energy.ec.europa.eu/system/files/2020-06/pt_final_necp_main_en_0.pdf" TargetMode="External"/><Relationship Id="rId1" Type="http://schemas.openxmlformats.org/officeDocument/2006/relationships/hyperlink" Target="https://heatroadmap.eu/wp-content/uploads/2020/01/HRE4_D6.1-Future-fuel-price-review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energy.ec.europa.eu/system/files/2020-06/pt_final_necp_main_en_0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87"/>
  <sheetViews>
    <sheetView topLeftCell="A17" zoomScale="70" zoomScaleNormal="70" workbookViewId="0">
      <selection activeCell="V41" sqref="V41:V42"/>
    </sheetView>
  </sheetViews>
  <sheetFormatPr defaultRowHeight="14.25" x14ac:dyDescent="0.45"/>
  <cols>
    <col min="2" max="2" width="14.3984375" customWidth="1"/>
    <col min="3" max="3" width="16.86328125" customWidth="1"/>
    <col min="4" max="4" width="17" customWidth="1"/>
    <col min="5" max="5" width="33" customWidth="1"/>
    <col min="6" max="6" width="8.73046875" customWidth="1"/>
    <col min="7" max="7" width="9.86328125" customWidth="1"/>
    <col min="8" max="8" width="8.86328125" bestFit="1" customWidth="1"/>
    <col min="9" max="9" width="9.3984375" customWidth="1"/>
    <col min="10" max="10" width="12.1328125" customWidth="1"/>
    <col min="15" max="15" width="16.59765625" customWidth="1"/>
    <col min="16" max="16" width="18" customWidth="1"/>
  </cols>
  <sheetData>
    <row r="2" spans="2:10" ht="17.25" x14ac:dyDescent="0.45">
      <c r="B2" s="1" t="s">
        <v>0</v>
      </c>
      <c r="C2" s="1"/>
      <c r="D2" s="2"/>
      <c r="E2" s="2"/>
      <c r="F2" s="3"/>
      <c r="G2" s="3"/>
      <c r="H2" s="3"/>
      <c r="I2" s="3"/>
      <c r="J2" s="3"/>
    </row>
    <row r="3" spans="2:10" x14ac:dyDescent="0.45">
      <c r="B3" s="4"/>
      <c r="C3" s="4"/>
      <c r="D3" s="3"/>
      <c r="E3" s="3"/>
      <c r="F3" s="3"/>
      <c r="G3" s="3"/>
      <c r="H3" s="3"/>
      <c r="I3" s="3"/>
      <c r="J3" s="3"/>
    </row>
    <row r="4" spans="2:10" ht="18.75" customHeight="1" x14ac:dyDescent="0.45">
      <c r="B4" s="31" t="s">
        <v>1</v>
      </c>
      <c r="C4" s="31"/>
      <c r="D4" s="31"/>
      <c r="E4" s="31"/>
      <c r="F4" s="31"/>
      <c r="G4" s="31"/>
      <c r="H4" s="31"/>
      <c r="I4" s="31"/>
      <c r="J4" s="31"/>
    </row>
    <row r="5" spans="2:10" x14ac:dyDescent="0.45"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</row>
    <row r="6" spans="2:10" ht="38.65" thickBot="1" x14ac:dyDescent="0.5">
      <c r="B6" s="6" t="s">
        <v>11</v>
      </c>
      <c r="C6" s="6"/>
      <c r="D6" s="6" t="s">
        <v>12</v>
      </c>
      <c r="E6" s="6" t="s">
        <v>13</v>
      </c>
      <c r="F6" s="6" t="s">
        <v>6</v>
      </c>
      <c r="G6" s="6" t="s">
        <v>14</v>
      </c>
      <c r="H6" s="6" t="s">
        <v>15</v>
      </c>
      <c r="I6" s="6" t="s">
        <v>16</v>
      </c>
      <c r="J6" s="6" t="s">
        <v>17</v>
      </c>
    </row>
    <row r="7" spans="2:10" ht="18.75" customHeight="1" x14ac:dyDescent="0.45">
      <c r="B7" s="7" t="s">
        <v>18</v>
      </c>
      <c r="C7" s="7"/>
      <c r="D7" s="7" t="s">
        <v>19</v>
      </c>
      <c r="E7" s="7" t="s">
        <v>20</v>
      </c>
      <c r="F7" s="7" t="s">
        <v>21</v>
      </c>
      <c r="G7" s="7"/>
      <c r="H7" s="7" t="s">
        <v>22</v>
      </c>
      <c r="I7" s="7"/>
      <c r="J7" s="7"/>
    </row>
    <row r="8" spans="2:10" ht="18.75" customHeight="1" x14ac:dyDescent="0.45">
      <c r="B8" s="8" t="s">
        <v>18</v>
      </c>
      <c r="C8" s="8"/>
      <c r="D8" s="8" t="s">
        <v>23</v>
      </c>
      <c r="E8" s="8" t="s">
        <v>24</v>
      </c>
      <c r="F8" s="8" t="s">
        <v>21</v>
      </c>
      <c r="G8" s="8"/>
      <c r="H8" s="8" t="s">
        <v>22</v>
      </c>
      <c r="I8" s="8"/>
      <c r="J8" s="8"/>
    </row>
    <row r="9" spans="2:10" ht="18.75" customHeight="1" x14ac:dyDescent="0.45">
      <c r="B9" s="7" t="s">
        <v>18</v>
      </c>
      <c r="C9" s="7"/>
      <c r="D9" s="7" t="s">
        <v>25</v>
      </c>
      <c r="E9" s="7" t="s">
        <v>26</v>
      </c>
      <c r="F9" s="7" t="s">
        <v>21</v>
      </c>
      <c r="G9" s="7"/>
      <c r="H9" s="7" t="s">
        <v>22</v>
      </c>
      <c r="I9" s="7"/>
      <c r="J9" s="7"/>
    </row>
    <row r="10" spans="2:10" ht="18.75" customHeight="1" x14ac:dyDescent="0.45">
      <c r="B10" s="8" t="s">
        <v>18</v>
      </c>
      <c r="C10" s="8"/>
      <c r="D10" s="8" t="s">
        <v>27</v>
      </c>
      <c r="E10" s="8" t="s">
        <v>28</v>
      </c>
      <c r="F10" s="8" t="s">
        <v>21</v>
      </c>
      <c r="G10" s="8"/>
      <c r="H10" s="8" t="s">
        <v>22</v>
      </c>
      <c r="I10" s="8"/>
      <c r="J10" s="8"/>
    </row>
    <row r="11" spans="2:10" ht="18.75" customHeight="1" x14ac:dyDescent="0.45">
      <c r="B11" s="7" t="s">
        <v>18</v>
      </c>
      <c r="C11" s="7"/>
      <c r="D11" s="7" t="s">
        <v>29</v>
      </c>
      <c r="E11" s="7" t="s">
        <v>30</v>
      </c>
      <c r="F11" s="7" t="s">
        <v>21</v>
      </c>
      <c r="G11" s="7"/>
      <c r="H11" s="7" t="s">
        <v>22</v>
      </c>
      <c r="I11" s="7"/>
      <c r="J11" s="7"/>
    </row>
    <row r="12" spans="2:10" ht="18.75" customHeight="1" x14ac:dyDescent="0.45">
      <c r="B12" s="8" t="s">
        <v>18</v>
      </c>
      <c r="C12" s="8"/>
      <c r="D12" s="8" t="s">
        <v>31</v>
      </c>
      <c r="E12" s="8" t="s">
        <v>32</v>
      </c>
      <c r="F12" s="8" t="s">
        <v>21</v>
      </c>
      <c r="G12" s="8"/>
      <c r="H12" s="8" t="s">
        <v>22</v>
      </c>
      <c r="I12" s="8"/>
      <c r="J12" s="8"/>
    </row>
    <row r="13" spans="2:10" ht="18.75" customHeight="1" x14ac:dyDescent="0.45">
      <c r="B13" s="7" t="s">
        <v>18</v>
      </c>
      <c r="C13" s="7"/>
      <c r="D13" s="7" t="s">
        <v>33</v>
      </c>
      <c r="E13" s="7" t="s">
        <v>34</v>
      </c>
      <c r="F13" s="7" t="s">
        <v>21</v>
      </c>
      <c r="G13" s="7"/>
      <c r="H13" s="7" t="s">
        <v>22</v>
      </c>
      <c r="I13" s="7"/>
      <c r="J13" s="7"/>
    </row>
    <row r="14" spans="2:10" ht="18.75" customHeight="1" x14ac:dyDescent="0.45">
      <c r="B14" s="8" t="s">
        <v>18</v>
      </c>
      <c r="C14" s="8"/>
      <c r="D14" s="8" t="s">
        <v>35</v>
      </c>
      <c r="E14" s="8" t="s">
        <v>36</v>
      </c>
      <c r="F14" s="8" t="s">
        <v>21</v>
      </c>
      <c r="G14" s="8"/>
      <c r="H14" s="8" t="s">
        <v>22</v>
      </c>
      <c r="I14" s="8"/>
      <c r="J14" s="8"/>
    </row>
    <row r="15" spans="2:10" ht="18.75" customHeight="1" x14ac:dyDescent="0.45">
      <c r="B15" s="7" t="s">
        <v>37</v>
      </c>
      <c r="C15" s="7"/>
      <c r="D15" s="7" t="s">
        <v>38</v>
      </c>
      <c r="E15" s="7" t="s">
        <v>39</v>
      </c>
      <c r="F15" s="7" t="s">
        <v>40</v>
      </c>
      <c r="G15" s="7"/>
      <c r="H15" s="7" t="s">
        <v>41</v>
      </c>
      <c r="I15" s="7"/>
      <c r="J15" s="7"/>
    </row>
    <row r="16" spans="2:10" ht="18.75" customHeight="1" x14ac:dyDescent="0.45">
      <c r="B16" s="8" t="s">
        <v>18</v>
      </c>
      <c r="C16" s="8"/>
      <c r="D16" s="8" t="s">
        <v>42</v>
      </c>
      <c r="E16" s="8" t="s">
        <v>43</v>
      </c>
      <c r="F16" s="8" t="s">
        <v>21</v>
      </c>
      <c r="G16" s="8"/>
      <c r="H16" s="8" t="s">
        <v>44</v>
      </c>
      <c r="I16" s="8"/>
      <c r="J16" s="8"/>
    </row>
    <row r="17" spans="2:10" ht="18.75" customHeight="1" x14ac:dyDescent="0.45">
      <c r="B17" s="63" t="s">
        <v>18</v>
      </c>
      <c r="C17" s="63"/>
      <c r="D17" s="63" t="s">
        <v>45</v>
      </c>
      <c r="E17" s="63" t="s">
        <v>46</v>
      </c>
      <c r="F17" s="63" t="s">
        <v>21</v>
      </c>
      <c r="G17" s="63"/>
      <c r="H17" s="63" t="s">
        <v>44</v>
      </c>
      <c r="I17" s="63"/>
      <c r="J17" s="63"/>
    </row>
    <row r="18" spans="2:10" ht="18.75" customHeight="1" x14ac:dyDescent="0.45">
      <c r="B18" s="64" t="s">
        <v>18</v>
      </c>
      <c r="C18" s="64"/>
      <c r="D18" s="64" t="s">
        <v>47</v>
      </c>
      <c r="E18" s="64" t="s">
        <v>48</v>
      </c>
      <c r="F18" s="64" t="s">
        <v>21</v>
      </c>
      <c r="G18" s="64"/>
      <c r="H18" s="64" t="s">
        <v>44</v>
      </c>
      <c r="I18" s="64"/>
      <c r="J18" s="64"/>
    </row>
    <row r="19" spans="2:10" ht="18.75" customHeight="1" x14ac:dyDescent="0.45">
      <c r="B19" s="63" t="s">
        <v>18</v>
      </c>
      <c r="C19" s="63"/>
      <c r="D19" s="63" t="s">
        <v>49</v>
      </c>
      <c r="E19" s="63" t="s">
        <v>50</v>
      </c>
      <c r="F19" s="63" t="s">
        <v>21</v>
      </c>
      <c r="G19" s="63"/>
      <c r="H19" s="63" t="s">
        <v>44</v>
      </c>
      <c r="I19" s="63"/>
      <c r="J19" s="63"/>
    </row>
    <row r="20" spans="2:10" ht="18.75" customHeight="1" x14ac:dyDescent="0.45">
      <c r="B20" s="64" t="s">
        <v>18</v>
      </c>
      <c r="C20" s="64"/>
      <c r="D20" s="64" t="s">
        <v>51</v>
      </c>
      <c r="E20" s="64" t="s">
        <v>52</v>
      </c>
      <c r="F20" s="64" t="s">
        <v>21</v>
      </c>
      <c r="G20" s="64"/>
      <c r="H20" s="64" t="s">
        <v>44</v>
      </c>
      <c r="I20" s="64"/>
      <c r="J20" s="64"/>
    </row>
    <row r="21" spans="2:10" ht="18.75" customHeight="1" x14ac:dyDescent="0.45">
      <c r="B21" s="63" t="s">
        <v>18</v>
      </c>
      <c r="C21" s="63"/>
      <c r="D21" s="63" t="s">
        <v>53</v>
      </c>
      <c r="E21" s="63" t="s">
        <v>54</v>
      </c>
      <c r="F21" s="63" t="s">
        <v>21</v>
      </c>
      <c r="G21" s="63"/>
      <c r="H21" s="63" t="s">
        <v>44</v>
      </c>
      <c r="I21" s="63"/>
      <c r="J21" s="63"/>
    </row>
    <row r="22" spans="2:10" ht="18.75" customHeight="1" x14ac:dyDescent="0.45">
      <c r="B22" s="64" t="s">
        <v>18</v>
      </c>
      <c r="C22" s="64"/>
      <c r="D22" s="64" t="s">
        <v>55</v>
      </c>
      <c r="E22" s="64" t="s">
        <v>56</v>
      </c>
      <c r="F22" s="64" t="s">
        <v>21</v>
      </c>
      <c r="G22" s="64"/>
      <c r="H22" s="64" t="s">
        <v>44</v>
      </c>
      <c r="I22" s="64"/>
      <c r="J22" s="64"/>
    </row>
    <row r="23" spans="2:10" ht="18.75" customHeight="1" x14ac:dyDescent="0.45">
      <c r="B23" s="63" t="s">
        <v>18</v>
      </c>
      <c r="C23" s="63"/>
      <c r="D23" s="63" t="s">
        <v>57</v>
      </c>
      <c r="E23" s="63" t="s">
        <v>58</v>
      </c>
      <c r="F23" s="63" t="s">
        <v>21</v>
      </c>
      <c r="G23" s="63"/>
      <c r="H23" s="63" t="s">
        <v>44</v>
      </c>
      <c r="I23" s="63"/>
      <c r="J23" s="63"/>
    </row>
    <row r="24" spans="2:10" ht="18.75" customHeight="1" x14ac:dyDescent="0.45">
      <c r="B24" s="64" t="s">
        <v>18</v>
      </c>
      <c r="C24" s="64"/>
      <c r="D24" s="64" t="s">
        <v>59</v>
      </c>
      <c r="E24" s="64" t="s">
        <v>60</v>
      </c>
      <c r="F24" s="64" t="s">
        <v>21</v>
      </c>
      <c r="G24" s="64"/>
      <c r="H24" s="64" t="s">
        <v>44</v>
      </c>
      <c r="I24" s="64"/>
      <c r="J24" s="64"/>
    </row>
    <row r="25" spans="2:10" ht="18.75" customHeight="1" x14ac:dyDescent="0.45">
      <c r="B25" s="63" t="s">
        <v>18</v>
      </c>
      <c r="C25" s="63"/>
      <c r="D25" s="63" t="s">
        <v>61</v>
      </c>
      <c r="E25" s="63" t="s">
        <v>62</v>
      </c>
      <c r="F25" s="63" t="s">
        <v>21</v>
      </c>
      <c r="G25" s="63"/>
      <c r="H25" s="63" t="s">
        <v>44</v>
      </c>
      <c r="I25" s="63"/>
      <c r="J25" s="63"/>
    </row>
    <row r="26" spans="2:10" ht="18.75" customHeight="1" x14ac:dyDescent="0.45">
      <c r="B26" s="64" t="s">
        <v>18</v>
      </c>
      <c r="C26" s="64"/>
      <c r="D26" s="64" t="s">
        <v>63</v>
      </c>
      <c r="E26" s="64" t="s">
        <v>64</v>
      </c>
      <c r="F26" s="64" t="s">
        <v>21</v>
      </c>
      <c r="G26" s="64"/>
      <c r="H26" s="64" t="s">
        <v>44</v>
      </c>
      <c r="I26" s="64"/>
      <c r="J26" s="64"/>
    </row>
    <row r="27" spans="2:10" ht="18.75" customHeight="1" x14ac:dyDescent="0.45">
      <c r="B27" s="63" t="s">
        <v>18</v>
      </c>
      <c r="C27" s="63"/>
      <c r="D27" s="63" t="s">
        <v>65</v>
      </c>
      <c r="E27" s="63" t="s">
        <v>66</v>
      </c>
      <c r="F27" s="63" t="s">
        <v>21</v>
      </c>
      <c r="G27" s="63"/>
      <c r="H27" s="63" t="s">
        <v>44</v>
      </c>
      <c r="I27" s="63"/>
      <c r="J27" s="63"/>
    </row>
    <row r="28" spans="2:10" ht="18.75" customHeight="1" x14ac:dyDescent="0.45">
      <c r="B28" s="64" t="s">
        <v>18</v>
      </c>
      <c r="C28" s="64"/>
      <c r="D28" s="64" t="s">
        <v>67</v>
      </c>
      <c r="E28" s="64" t="s">
        <v>68</v>
      </c>
      <c r="F28" s="64" t="s">
        <v>21</v>
      </c>
      <c r="G28" s="64"/>
      <c r="H28" s="64" t="s">
        <v>44</v>
      </c>
      <c r="I28" s="64"/>
      <c r="J28" s="64"/>
    </row>
    <row r="29" spans="2:10" ht="18.75" customHeight="1" x14ac:dyDescent="0.45">
      <c r="B29" s="63" t="s">
        <v>18</v>
      </c>
      <c r="C29" s="63"/>
      <c r="D29" s="63" t="s">
        <v>69</v>
      </c>
      <c r="E29" s="63" t="s">
        <v>70</v>
      </c>
      <c r="F29" s="63" t="s">
        <v>21</v>
      </c>
      <c r="G29" s="63"/>
      <c r="H29" s="63" t="s">
        <v>44</v>
      </c>
      <c r="I29" s="63"/>
      <c r="J29" s="63"/>
    </row>
    <row r="30" spans="2:10" ht="18.75" customHeight="1" x14ac:dyDescent="0.45">
      <c r="B30" s="64" t="s">
        <v>18</v>
      </c>
      <c r="C30" s="64"/>
      <c r="D30" s="64" t="s">
        <v>71</v>
      </c>
      <c r="E30" s="64" t="s">
        <v>72</v>
      </c>
      <c r="F30" s="64" t="s">
        <v>21</v>
      </c>
      <c r="G30" s="64"/>
      <c r="H30" s="64" t="s">
        <v>44</v>
      </c>
      <c r="I30" s="64"/>
      <c r="J30" s="64"/>
    </row>
    <row r="31" spans="2:10" ht="18.75" customHeight="1" x14ac:dyDescent="0.45">
      <c r="B31" s="63" t="s">
        <v>18</v>
      </c>
      <c r="C31" s="63"/>
      <c r="D31" s="63" t="s">
        <v>73</v>
      </c>
      <c r="E31" s="63" t="s">
        <v>74</v>
      </c>
      <c r="F31" s="63" t="s">
        <v>21</v>
      </c>
      <c r="G31" s="63"/>
      <c r="H31" s="63" t="s">
        <v>44</v>
      </c>
      <c r="I31" s="63"/>
      <c r="J31" s="63"/>
    </row>
    <row r="32" spans="2:10" ht="18.75" customHeight="1" x14ac:dyDescent="0.45">
      <c r="B32" s="64" t="s">
        <v>18</v>
      </c>
      <c r="C32" s="64"/>
      <c r="D32" s="64" t="s">
        <v>75</v>
      </c>
      <c r="E32" s="64" t="s">
        <v>76</v>
      </c>
      <c r="F32" s="64" t="s">
        <v>21</v>
      </c>
      <c r="G32" s="64"/>
      <c r="H32" s="64" t="s">
        <v>44</v>
      </c>
      <c r="I32" s="64"/>
      <c r="J32" s="64"/>
    </row>
    <row r="33" spans="2:16" ht="18.75" customHeight="1" x14ac:dyDescent="0.45">
      <c r="B33" s="63" t="s">
        <v>18</v>
      </c>
      <c r="C33" s="63"/>
      <c r="D33" s="63" t="s">
        <v>77</v>
      </c>
      <c r="E33" s="63" t="s">
        <v>78</v>
      </c>
      <c r="F33" s="63" t="s">
        <v>21</v>
      </c>
      <c r="G33" s="63"/>
      <c r="H33" s="63" t="s">
        <v>44</v>
      </c>
      <c r="I33" s="63"/>
      <c r="J33" s="63"/>
    </row>
    <row r="34" spans="2:16" ht="18.75" customHeight="1" x14ac:dyDescent="0.45">
      <c r="B34" s="64" t="s">
        <v>18</v>
      </c>
      <c r="C34" s="64"/>
      <c r="D34" s="64" t="s">
        <v>79</v>
      </c>
      <c r="E34" s="64" t="s">
        <v>80</v>
      </c>
      <c r="F34" s="64" t="s">
        <v>21</v>
      </c>
      <c r="G34" s="64"/>
      <c r="H34" s="64" t="s">
        <v>44</v>
      </c>
      <c r="I34" s="64"/>
      <c r="J34" s="64"/>
    </row>
    <row r="35" spans="2:16" ht="18.75" customHeight="1" x14ac:dyDescent="0.45">
      <c r="B35" s="63" t="s">
        <v>18</v>
      </c>
      <c r="C35" s="63"/>
      <c r="D35" s="63" t="s">
        <v>81</v>
      </c>
      <c r="E35" s="63" t="s">
        <v>82</v>
      </c>
      <c r="F35" s="63" t="s">
        <v>21</v>
      </c>
      <c r="G35" s="63"/>
      <c r="H35" s="63" t="s">
        <v>44</v>
      </c>
      <c r="I35" s="63"/>
      <c r="J35" s="63"/>
    </row>
    <row r="36" spans="2:16" ht="18.75" customHeight="1" x14ac:dyDescent="0.45">
      <c r="B36" s="64" t="s">
        <v>18</v>
      </c>
      <c r="C36" s="64"/>
      <c r="D36" s="64" t="s">
        <v>83</v>
      </c>
      <c r="E36" s="64" t="s">
        <v>84</v>
      </c>
      <c r="F36" s="64" t="s">
        <v>21</v>
      </c>
      <c r="G36" s="64"/>
      <c r="H36" s="64" t="s">
        <v>44</v>
      </c>
      <c r="I36" s="64"/>
      <c r="J36" s="64"/>
    </row>
    <row r="37" spans="2:16" ht="18.75" customHeight="1" x14ac:dyDescent="0.45">
      <c r="B37" s="63" t="s">
        <v>18</v>
      </c>
      <c r="C37" s="63"/>
      <c r="D37" s="63" t="s">
        <v>85</v>
      </c>
      <c r="E37" s="63" t="s">
        <v>86</v>
      </c>
      <c r="F37" s="63" t="s">
        <v>21</v>
      </c>
      <c r="G37" s="63"/>
      <c r="H37" s="63" t="s">
        <v>44</v>
      </c>
      <c r="I37" s="63"/>
      <c r="J37" s="63"/>
    </row>
    <row r="38" spans="2:16" ht="18.75" customHeight="1" x14ac:dyDescent="0.45">
      <c r="B38" s="64" t="s">
        <v>18</v>
      </c>
      <c r="C38" s="64"/>
      <c r="D38" s="64" t="s">
        <v>87</v>
      </c>
      <c r="E38" s="64" t="s">
        <v>88</v>
      </c>
      <c r="F38" s="64" t="s">
        <v>21</v>
      </c>
      <c r="G38" s="64"/>
      <c r="H38" s="64" t="s">
        <v>44</v>
      </c>
      <c r="I38" s="64"/>
      <c r="J38" s="64"/>
    </row>
    <row r="39" spans="2:16" ht="18.75" customHeight="1" x14ac:dyDescent="0.45">
      <c r="B39" s="63" t="s">
        <v>18</v>
      </c>
      <c r="C39" s="63"/>
      <c r="D39" s="63" t="s">
        <v>89</v>
      </c>
      <c r="E39" s="63" t="s">
        <v>90</v>
      </c>
      <c r="F39" s="63" t="s">
        <v>21</v>
      </c>
      <c r="G39" s="63"/>
      <c r="H39" s="63" t="s">
        <v>44</v>
      </c>
      <c r="I39" s="63"/>
      <c r="J39" s="63"/>
    </row>
    <row r="40" spans="2:16" ht="18.75" customHeight="1" x14ac:dyDescent="0.45">
      <c r="B40" s="64" t="s">
        <v>18</v>
      </c>
      <c r="C40" s="64"/>
      <c r="D40" s="64" t="s">
        <v>91</v>
      </c>
      <c r="E40" s="64" t="s">
        <v>92</v>
      </c>
      <c r="F40" s="64" t="s">
        <v>21</v>
      </c>
      <c r="G40" s="64"/>
      <c r="H40" s="64" t="s">
        <v>44</v>
      </c>
      <c r="I40" s="64"/>
      <c r="J40" s="64"/>
      <c r="N40" s="85"/>
      <c r="O40" s="85"/>
      <c r="P40" s="87" t="s">
        <v>93</v>
      </c>
    </row>
    <row r="41" spans="2:16" ht="18.75" customHeight="1" x14ac:dyDescent="0.45">
      <c r="B41" s="63" t="s">
        <v>18</v>
      </c>
      <c r="C41" s="63"/>
      <c r="D41" s="63" t="s">
        <v>94</v>
      </c>
      <c r="E41" s="63" t="s">
        <v>95</v>
      </c>
      <c r="F41" s="63" t="s">
        <v>21</v>
      </c>
      <c r="G41" s="63"/>
      <c r="H41" s="63" t="s">
        <v>44</v>
      </c>
      <c r="I41" s="63"/>
      <c r="J41" s="63"/>
      <c r="N41" s="85" t="s">
        <v>96</v>
      </c>
      <c r="O41" s="85" t="s">
        <v>97</v>
      </c>
      <c r="P41" s="87"/>
    </row>
    <row r="42" spans="2:16" ht="18.75" customHeight="1" x14ac:dyDescent="0.45">
      <c r="B42" s="64" t="s">
        <v>18</v>
      </c>
      <c r="C42" s="64"/>
      <c r="D42" s="64" t="s">
        <v>98</v>
      </c>
      <c r="E42" s="64" t="s">
        <v>99</v>
      </c>
      <c r="F42" s="64" t="s">
        <v>21</v>
      </c>
      <c r="G42" s="64"/>
      <c r="H42" s="64" t="s">
        <v>44</v>
      </c>
      <c r="I42" s="64"/>
      <c r="J42" s="64"/>
      <c r="N42" s="86" t="s">
        <v>100</v>
      </c>
      <c r="O42" s="88" t="s">
        <v>101</v>
      </c>
      <c r="P42" s="86" t="s">
        <v>102</v>
      </c>
    </row>
    <row r="43" spans="2:16" ht="18.75" customHeight="1" x14ac:dyDescent="0.45">
      <c r="B43" s="63" t="s">
        <v>18</v>
      </c>
      <c r="C43" s="63"/>
      <c r="D43" s="63" t="s">
        <v>103</v>
      </c>
      <c r="E43" s="67" t="s">
        <v>104</v>
      </c>
      <c r="F43" s="67" t="s">
        <v>21</v>
      </c>
      <c r="G43" s="67"/>
      <c r="H43" s="67" t="s">
        <v>44</v>
      </c>
      <c r="I43" s="63"/>
      <c r="J43" s="63"/>
      <c r="N43" s="86"/>
      <c r="O43" s="88"/>
      <c r="P43" s="86"/>
    </row>
    <row r="44" spans="2:16" ht="18.75" customHeight="1" x14ac:dyDescent="0.45">
      <c r="B44" s="64" t="s">
        <v>105</v>
      </c>
      <c r="C44" s="64"/>
      <c r="D44" s="64" t="s">
        <v>106</v>
      </c>
      <c r="E44" s="64" t="s">
        <v>107</v>
      </c>
      <c r="F44" s="64" t="s">
        <v>21</v>
      </c>
      <c r="G44" s="64"/>
      <c r="H44" s="64" t="s">
        <v>44</v>
      </c>
      <c r="I44" s="64"/>
      <c r="J44" s="64"/>
      <c r="N44" s="86"/>
      <c r="O44" s="88"/>
      <c r="P44" s="86"/>
    </row>
    <row r="45" spans="2:16" ht="18.75" customHeight="1" x14ac:dyDescent="0.45">
      <c r="B45" s="63" t="s">
        <v>105</v>
      </c>
      <c r="C45" s="63"/>
      <c r="D45" s="63" t="s">
        <v>108</v>
      </c>
      <c r="E45" s="63" t="s">
        <v>109</v>
      </c>
      <c r="F45" s="63" t="s">
        <v>21</v>
      </c>
      <c r="G45" s="63"/>
      <c r="H45" s="63" t="s">
        <v>44</v>
      </c>
      <c r="I45" s="63"/>
      <c r="J45" s="63"/>
      <c r="N45" s="86" t="s">
        <v>110</v>
      </c>
      <c r="O45" s="88" t="s">
        <v>111</v>
      </c>
      <c r="P45" s="86" t="s">
        <v>112</v>
      </c>
    </row>
    <row r="46" spans="2:16" ht="18.75" customHeight="1" x14ac:dyDescent="0.45">
      <c r="B46" s="64" t="s">
        <v>105</v>
      </c>
      <c r="C46" s="64"/>
      <c r="D46" s="64" t="s">
        <v>113</v>
      </c>
      <c r="E46" s="64" t="s">
        <v>114</v>
      </c>
      <c r="F46" s="64" t="s">
        <v>21</v>
      </c>
      <c r="G46" s="64"/>
      <c r="H46" s="64" t="s">
        <v>44</v>
      </c>
      <c r="I46" s="64"/>
      <c r="J46" s="64"/>
      <c r="N46" s="86"/>
      <c r="O46" s="88"/>
      <c r="P46" s="86"/>
    </row>
    <row r="47" spans="2:16" ht="18.75" customHeight="1" x14ac:dyDescent="0.45">
      <c r="B47" s="63" t="s">
        <v>105</v>
      </c>
      <c r="C47" s="63"/>
      <c r="D47" s="63" t="s">
        <v>115</v>
      </c>
      <c r="E47" s="63" t="s">
        <v>116</v>
      </c>
      <c r="F47" s="63" t="s">
        <v>21</v>
      </c>
      <c r="G47" s="63"/>
      <c r="H47" s="63" t="s">
        <v>44</v>
      </c>
      <c r="I47" s="63"/>
      <c r="J47" s="63"/>
      <c r="N47" s="86" t="s">
        <v>117</v>
      </c>
      <c r="O47" s="88" t="s">
        <v>118</v>
      </c>
      <c r="P47" s="86" t="s">
        <v>119</v>
      </c>
    </row>
    <row r="48" spans="2:16" ht="18.75" customHeight="1" x14ac:dyDescent="0.45">
      <c r="B48" s="64" t="s">
        <v>105</v>
      </c>
      <c r="C48" s="64"/>
      <c r="D48" s="64" t="s">
        <v>120</v>
      </c>
      <c r="E48" s="64" t="s">
        <v>121</v>
      </c>
      <c r="F48" s="64" t="s">
        <v>21</v>
      </c>
      <c r="G48" s="64"/>
      <c r="H48" s="64" t="s">
        <v>44</v>
      </c>
      <c r="I48" s="64"/>
      <c r="J48" s="64"/>
      <c r="N48" s="86"/>
      <c r="O48" s="88"/>
      <c r="P48" s="86"/>
    </row>
    <row r="49" spans="2:16" ht="18.75" customHeight="1" x14ac:dyDescent="0.45">
      <c r="B49" s="63" t="s">
        <v>105</v>
      </c>
      <c r="C49" s="63"/>
      <c r="D49" s="63" t="s">
        <v>122</v>
      </c>
      <c r="E49" s="63" t="s">
        <v>123</v>
      </c>
      <c r="F49" s="63" t="s">
        <v>21</v>
      </c>
      <c r="G49" s="63"/>
      <c r="H49" s="63" t="s">
        <v>44</v>
      </c>
      <c r="I49" s="63"/>
      <c r="J49" s="63"/>
      <c r="N49" s="86" t="s">
        <v>124</v>
      </c>
      <c r="O49" s="88" t="s">
        <v>125</v>
      </c>
      <c r="P49" s="86" t="s">
        <v>126</v>
      </c>
    </row>
    <row r="50" spans="2:16" ht="18.75" customHeight="1" x14ac:dyDescent="0.45">
      <c r="B50" s="64" t="s">
        <v>105</v>
      </c>
      <c r="C50" s="64"/>
      <c r="D50" s="64" t="s">
        <v>127</v>
      </c>
      <c r="E50" s="64" t="s">
        <v>128</v>
      </c>
      <c r="F50" s="64" t="s">
        <v>21</v>
      </c>
      <c r="G50" s="64"/>
      <c r="H50" s="64" t="s">
        <v>44</v>
      </c>
      <c r="I50" s="64"/>
      <c r="J50" s="64"/>
      <c r="N50" s="86"/>
      <c r="O50" s="88"/>
      <c r="P50" s="86"/>
    </row>
    <row r="51" spans="2:16" ht="18.75" customHeight="1" x14ac:dyDescent="0.45">
      <c r="B51" s="63" t="s">
        <v>105</v>
      </c>
      <c r="C51" s="63"/>
      <c r="D51" s="63" t="s">
        <v>129</v>
      </c>
      <c r="E51" s="63" t="s">
        <v>130</v>
      </c>
      <c r="F51" s="63" t="s">
        <v>21</v>
      </c>
      <c r="G51" s="63"/>
      <c r="H51" s="63" t="s">
        <v>44</v>
      </c>
      <c r="I51" s="63"/>
      <c r="J51" s="63"/>
      <c r="N51" s="86"/>
      <c r="O51" s="88"/>
      <c r="P51" s="86"/>
    </row>
    <row r="52" spans="2:16" ht="18.75" customHeight="1" x14ac:dyDescent="0.45">
      <c r="B52" s="64" t="s">
        <v>105</v>
      </c>
      <c r="C52" s="64"/>
      <c r="D52" s="64" t="s">
        <v>131</v>
      </c>
      <c r="E52" s="64" t="s">
        <v>132</v>
      </c>
      <c r="F52" s="64" t="s">
        <v>21</v>
      </c>
      <c r="G52" s="64"/>
      <c r="H52" s="64" t="s">
        <v>44</v>
      </c>
      <c r="I52" s="64"/>
      <c r="J52" s="64"/>
      <c r="N52" s="83" t="s">
        <v>133</v>
      </c>
      <c r="O52" s="84" t="s">
        <v>134</v>
      </c>
      <c r="P52" s="83" t="s">
        <v>135</v>
      </c>
    </row>
    <row r="53" spans="2:16" ht="18.75" customHeight="1" x14ac:dyDescent="0.45">
      <c r="B53" s="63" t="s">
        <v>105</v>
      </c>
      <c r="C53" s="63"/>
      <c r="D53" s="63" t="s">
        <v>136</v>
      </c>
      <c r="E53" s="63" t="s">
        <v>137</v>
      </c>
      <c r="F53" s="63" t="s">
        <v>21</v>
      </c>
      <c r="G53" s="63"/>
      <c r="H53" s="63" t="s">
        <v>44</v>
      </c>
      <c r="I53" s="63"/>
      <c r="J53" s="63"/>
      <c r="N53" s="86" t="s">
        <v>138</v>
      </c>
      <c r="O53" s="88" t="s">
        <v>139</v>
      </c>
      <c r="P53" s="86" t="s">
        <v>140</v>
      </c>
    </row>
    <row r="54" spans="2:16" ht="18.75" customHeight="1" x14ac:dyDescent="0.45">
      <c r="B54" s="64" t="s">
        <v>105</v>
      </c>
      <c r="C54" s="64"/>
      <c r="D54" s="64" t="s">
        <v>141</v>
      </c>
      <c r="E54" s="64" t="s">
        <v>142</v>
      </c>
      <c r="F54" s="64" t="s">
        <v>21</v>
      </c>
      <c r="G54" s="64"/>
      <c r="H54" s="64" t="s">
        <v>44</v>
      </c>
      <c r="I54" s="64"/>
      <c r="J54" s="64"/>
      <c r="N54" s="86"/>
      <c r="O54" s="88"/>
      <c r="P54" s="86"/>
    </row>
    <row r="55" spans="2:16" ht="18.75" customHeight="1" x14ac:dyDescent="0.45">
      <c r="B55" s="63" t="s">
        <v>105</v>
      </c>
      <c r="C55" s="63"/>
      <c r="D55" s="63" t="s">
        <v>143</v>
      </c>
      <c r="E55" s="63" t="s">
        <v>144</v>
      </c>
      <c r="F55" s="63" t="s">
        <v>21</v>
      </c>
      <c r="G55" s="63"/>
      <c r="H55" s="63" t="s">
        <v>44</v>
      </c>
      <c r="I55" s="63"/>
      <c r="J55" s="63"/>
      <c r="N55" s="83" t="s">
        <v>145</v>
      </c>
      <c r="O55" s="84" t="s">
        <v>146</v>
      </c>
      <c r="P55" s="83" t="s">
        <v>147</v>
      </c>
    </row>
    <row r="56" spans="2:16" ht="18.75" customHeight="1" x14ac:dyDescent="0.45">
      <c r="B56" s="64" t="s">
        <v>105</v>
      </c>
      <c r="C56" s="64"/>
      <c r="D56" s="64" t="s">
        <v>148</v>
      </c>
      <c r="E56" s="64" t="s">
        <v>149</v>
      </c>
      <c r="F56" s="64" t="s">
        <v>21</v>
      </c>
      <c r="G56" s="64"/>
      <c r="H56" s="64" t="s">
        <v>44</v>
      </c>
      <c r="I56" s="64"/>
      <c r="J56" s="64"/>
      <c r="N56" s="86" t="s">
        <v>150</v>
      </c>
      <c r="O56" s="88" t="s">
        <v>151</v>
      </c>
      <c r="P56" s="86" t="s">
        <v>152</v>
      </c>
    </row>
    <row r="57" spans="2:16" ht="18.75" customHeight="1" x14ac:dyDescent="0.45">
      <c r="B57" s="63" t="s">
        <v>105</v>
      </c>
      <c r="C57" s="63"/>
      <c r="D57" s="63" t="s">
        <v>153</v>
      </c>
      <c r="E57" s="63" t="s">
        <v>154</v>
      </c>
      <c r="F57" s="63" t="s">
        <v>21</v>
      </c>
      <c r="G57" s="63"/>
      <c r="H57" s="63" t="s">
        <v>44</v>
      </c>
      <c r="I57" s="63"/>
      <c r="J57" s="63"/>
      <c r="N57" s="86"/>
      <c r="O57" s="88"/>
      <c r="P57" s="86"/>
    </row>
    <row r="58" spans="2:16" ht="18.75" customHeight="1" x14ac:dyDescent="0.45">
      <c r="B58" s="64" t="s">
        <v>105</v>
      </c>
      <c r="C58" s="64"/>
      <c r="D58" s="64" t="s">
        <v>155</v>
      </c>
      <c r="E58" s="64" t="s">
        <v>156</v>
      </c>
      <c r="F58" s="64" t="s">
        <v>21</v>
      </c>
      <c r="G58" s="64"/>
      <c r="H58" s="64" t="s">
        <v>44</v>
      </c>
      <c r="I58" s="64"/>
      <c r="J58" s="64"/>
      <c r="N58" s="83" t="s">
        <v>157</v>
      </c>
      <c r="O58" s="84" t="s">
        <v>158</v>
      </c>
      <c r="P58" s="83" t="s">
        <v>159</v>
      </c>
    </row>
    <row r="59" spans="2:16" ht="18.75" customHeight="1" x14ac:dyDescent="0.45">
      <c r="B59" s="63" t="s">
        <v>105</v>
      </c>
      <c r="C59" s="63"/>
      <c r="D59" s="63" t="s">
        <v>160</v>
      </c>
      <c r="E59" s="63" t="s">
        <v>161</v>
      </c>
      <c r="F59" s="63" t="s">
        <v>21</v>
      </c>
      <c r="G59" s="63"/>
      <c r="H59" s="63" t="s">
        <v>44</v>
      </c>
      <c r="I59" s="63"/>
      <c r="J59" s="63"/>
      <c r="N59" s="83" t="s">
        <v>162</v>
      </c>
      <c r="O59" s="84" t="s">
        <v>163</v>
      </c>
      <c r="P59" s="83" t="s">
        <v>164</v>
      </c>
    </row>
    <row r="60" spans="2:16" ht="18.75" customHeight="1" x14ac:dyDescent="0.45">
      <c r="B60" s="64" t="s">
        <v>105</v>
      </c>
      <c r="C60" s="64"/>
      <c r="D60" s="64" t="s">
        <v>165</v>
      </c>
      <c r="E60" s="64" t="s">
        <v>166</v>
      </c>
      <c r="F60" s="64" t="s">
        <v>21</v>
      </c>
      <c r="G60" s="64"/>
      <c r="H60" s="64" t="s">
        <v>44</v>
      </c>
      <c r="I60" s="64"/>
      <c r="J60" s="64"/>
      <c r="N60" s="83" t="s">
        <v>167</v>
      </c>
      <c r="O60" s="84" t="s">
        <v>168</v>
      </c>
      <c r="P60" s="83" t="s">
        <v>169</v>
      </c>
    </row>
    <row r="61" spans="2:16" ht="18.75" customHeight="1" x14ac:dyDescent="0.45">
      <c r="B61" s="63" t="s">
        <v>105</v>
      </c>
      <c r="C61" s="63"/>
      <c r="D61" s="63" t="s">
        <v>170</v>
      </c>
      <c r="E61" s="63" t="s">
        <v>171</v>
      </c>
      <c r="F61" s="63" t="s">
        <v>21</v>
      </c>
      <c r="G61" s="63"/>
      <c r="H61" s="63" t="s">
        <v>44</v>
      </c>
      <c r="I61" s="63"/>
      <c r="J61" s="63"/>
      <c r="N61" s="86" t="s">
        <v>172</v>
      </c>
      <c r="O61" s="88" t="s">
        <v>173</v>
      </c>
      <c r="P61" s="86" t="s">
        <v>174</v>
      </c>
    </row>
    <row r="62" spans="2:16" ht="18.75" customHeight="1" x14ac:dyDescent="0.45">
      <c r="B62" s="64" t="s">
        <v>105</v>
      </c>
      <c r="C62" s="64"/>
      <c r="D62" s="64" t="s">
        <v>175</v>
      </c>
      <c r="E62" s="64" t="s">
        <v>176</v>
      </c>
      <c r="F62" s="64" t="s">
        <v>21</v>
      </c>
      <c r="G62" s="64"/>
      <c r="H62" s="64" t="s">
        <v>44</v>
      </c>
      <c r="I62" s="64"/>
      <c r="J62" s="64"/>
      <c r="N62" s="86"/>
      <c r="O62" s="88"/>
      <c r="P62" s="86"/>
    </row>
    <row r="63" spans="2:16" ht="18.75" customHeight="1" x14ac:dyDescent="0.45">
      <c r="B63" s="63" t="s">
        <v>105</v>
      </c>
      <c r="C63" s="63"/>
      <c r="D63" s="63" t="s">
        <v>177</v>
      </c>
      <c r="E63" s="63" t="s">
        <v>178</v>
      </c>
      <c r="F63" s="63" t="s">
        <v>21</v>
      </c>
      <c r="G63" s="63"/>
      <c r="H63" s="63" t="s">
        <v>44</v>
      </c>
      <c r="I63" s="63"/>
      <c r="J63" s="63"/>
      <c r="N63" s="83" t="s">
        <v>179</v>
      </c>
      <c r="O63" s="84" t="s">
        <v>180</v>
      </c>
      <c r="P63" s="83" t="s">
        <v>181</v>
      </c>
    </row>
    <row r="64" spans="2:16" ht="18.75" customHeight="1" x14ac:dyDescent="0.45">
      <c r="B64" s="64" t="s">
        <v>105</v>
      </c>
      <c r="C64" s="64"/>
      <c r="D64" s="64" t="s">
        <v>182</v>
      </c>
      <c r="E64" s="64" t="s">
        <v>183</v>
      </c>
      <c r="F64" s="64" t="s">
        <v>21</v>
      </c>
      <c r="G64" s="64"/>
      <c r="H64" s="64" t="s">
        <v>44</v>
      </c>
      <c r="I64" s="64"/>
      <c r="J64" s="64"/>
      <c r="N64" s="83" t="s">
        <v>184</v>
      </c>
      <c r="O64" s="84" t="s">
        <v>185</v>
      </c>
      <c r="P64" s="83" t="s">
        <v>186</v>
      </c>
    </row>
    <row r="65" spans="2:16" ht="18.75" customHeight="1" x14ac:dyDescent="0.45">
      <c r="B65" s="63" t="s">
        <v>105</v>
      </c>
      <c r="C65" s="63"/>
      <c r="D65" s="63" t="s">
        <v>187</v>
      </c>
      <c r="E65" s="63" t="s">
        <v>188</v>
      </c>
      <c r="F65" s="63" t="s">
        <v>21</v>
      </c>
      <c r="G65" s="63"/>
      <c r="H65" s="63" t="s">
        <v>44</v>
      </c>
      <c r="I65" s="63"/>
      <c r="J65" s="63"/>
      <c r="N65" s="83" t="s">
        <v>189</v>
      </c>
      <c r="O65" s="84" t="s">
        <v>190</v>
      </c>
      <c r="P65" s="83" t="s">
        <v>191</v>
      </c>
    </row>
    <row r="66" spans="2:16" ht="18.75" customHeight="1" x14ac:dyDescent="0.45">
      <c r="B66" s="64" t="s">
        <v>105</v>
      </c>
      <c r="C66" s="64"/>
      <c r="D66" s="64" t="s">
        <v>192</v>
      </c>
      <c r="E66" s="64" t="s">
        <v>193</v>
      </c>
      <c r="F66" s="64" t="s">
        <v>21</v>
      </c>
      <c r="G66" s="64"/>
      <c r="H66" s="64" t="s">
        <v>44</v>
      </c>
      <c r="I66" s="64"/>
      <c r="J66" s="64"/>
      <c r="N66" s="86" t="s">
        <v>194</v>
      </c>
      <c r="O66" s="88" t="s">
        <v>195</v>
      </c>
      <c r="P66" s="86" t="s">
        <v>196</v>
      </c>
    </row>
    <row r="67" spans="2:16" ht="18.75" customHeight="1" x14ac:dyDescent="0.45">
      <c r="B67" s="63" t="s">
        <v>105</v>
      </c>
      <c r="C67" s="63"/>
      <c r="D67" s="63" t="s">
        <v>197</v>
      </c>
      <c r="E67" s="63" t="s">
        <v>198</v>
      </c>
      <c r="F67" s="63" t="s">
        <v>21</v>
      </c>
      <c r="G67" s="63"/>
      <c r="H67" s="63" t="s">
        <v>44</v>
      </c>
      <c r="I67" s="63"/>
      <c r="J67" s="63"/>
      <c r="N67" s="86"/>
      <c r="O67" s="88"/>
      <c r="P67" s="86"/>
    </row>
    <row r="68" spans="2:16" ht="18.75" customHeight="1" x14ac:dyDescent="0.45">
      <c r="B68" s="64" t="s">
        <v>105</v>
      </c>
      <c r="C68" s="64"/>
      <c r="D68" s="64" t="s">
        <v>199</v>
      </c>
      <c r="E68" s="64" t="s">
        <v>200</v>
      </c>
      <c r="F68" s="64" t="s">
        <v>21</v>
      </c>
      <c r="G68" s="64"/>
      <c r="H68" s="64" t="s">
        <v>44</v>
      </c>
      <c r="I68" s="64"/>
      <c r="J68" s="64"/>
      <c r="N68" s="86"/>
      <c r="O68" s="88"/>
      <c r="P68" s="86"/>
    </row>
    <row r="69" spans="2:16" ht="18.75" customHeight="1" x14ac:dyDescent="0.45">
      <c r="B69" s="63" t="s">
        <v>105</v>
      </c>
      <c r="C69" s="63"/>
      <c r="D69" s="63" t="s">
        <v>201</v>
      </c>
      <c r="E69" s="63" t="s">
        <v>202</v>
      </c>
      <c r="F69" s="63" t="s">
        <v>21</v>
      </c>
      <c r="G69" s="63"/>
      <c r="H69" s="63" t="s">
        <v>44</v>
      </c>
      <c r="I69" s="63"/>
      <c r="J69" s="63"/>
      <c r="N69" s="86" t="s">
        <v>203</v>
      </c>
      <c r="O69" s="88" t="s">
        <v>204</v>
      </c>
      <c r="P69" s="86" t="s">
        <v>205</v>
      </c>
    </row>
    <row r="70" spans="2:16" ht="18.75" customHeight="1" x14ac:dyDescent="0.45">
      <c r="B70" s="64" t="s">
        <v>105</v>
      </c>
      <c r="C70" s="64"/>
      <c r="D70" s="64" t="s">
        <v>206</v>
      </c>
      <c r="E70" s="64" t="s">
        <v>207</v>
      </c>
      <c r="F70" s="64" t="s">
        <v>21</v>
      </c>
      <c r="G70" s="64"/>
      <c r="H70" s="64" t="s">
        <v>44</v>
      </c>
      <c r="I70" s="64"/>
      <c r="J70" s="64"/>
      <c r="N70" s="86"/>
      <c r="O70" s="88"/>
      <c r="P70" s="86"/>
    </row>
    <row r="71" spans="2:16" ht="18.75" customHeight="1" x14ac:dyDescent="0.45">
      <c r="B71" s="63" t="s">
        <v>105</v>
      </c>
      <c r="C71" s="63"/>
      <c r="D71" s="63" t="s">
        <v>208</v>
      </c>
      <c r="E71" s="63" t="s">
        <v>209</v>
      </c>
      <c r="F71" s="63" t="s">
        <v>21</v>
      </c>
      <c r="G71" s="63"/>
      <c r="H71" s="63" t="s">
        <v>44</v>
      </c>
      <c r="I71" s="63"/>
      <c r="J71" s="63"/>
      <c r="N71" s="86" t="s">
        <v>210</v>
      </c>
      <c r="O71" s="88" t="s">
        <v>211</v>
      </c>
      <c r="P71" s="86" t="s">
        <v>212</v>
      </c>
    </row>
    <row r="72" spans="2:16" ht="18.75" customHeight="1" x14ac:dyDescent="0.45">
      <c r="B72" s="64"/>
      <c r="C72" s="64"/>
      <c r="D72" s="64"/>
      <c r="E72" s="64"/>
      <c r="F72" s="64"/>
      <c r="G72" s="64"/>
      <c r="H72" s="64"/>
      <c r="I72" s="64"/>
      <c r="J72" s="64"/>
      <c r="N72" s="86"/>
      <c r="O72" s="88"/>
      <c r="P72" s="86"/>
    </row>
    <row r="73" spans="2:16" ht="18.75" customHeight="1" x14ac:dyDescent="0.45">
      <c r="B73" s="63"/>
      <c r="C73" s="63"/>
      <c r="D73" s="63"/>
      <c r="E73" s="63"/>
      <c r="F73" s="63"/>
      <c r="G73" s="63"/>
      <c r="H73" s="63"/>
      <c r="I73" s="63"/>
      <c r="J73" s="63"/>
      <c r="N73" s="86" t="s">
        <v>213</v>
      </c>
      <c r="O73" s="88" t="s">
        <v>214</v>
      </c>
      <c r="P73" s="86" t="s">
        <v>215</v>
      </c>
    </row>
    <row r="74" spans="2:16" x14ac:dyDescent="0.45">
      <c r="N74" s="86"/>
      <c r="O74" s="88"/>
      <c r="P74" s="86"/>
    </row>
    <row r="75" spans="2:16" x14ac:dyDescent="0.45">
      <c r="N75" s="86"/>
      <c r="O75" s="88"/>
      <c r="P75" s="86"/>
    </row>
    <row r="76" spans="2:16" x14ac:dyDescent="0.45">
      <c r="N76" s="86"/>
      <c r="O76" s="88"/>
      <c r="P76" s="86"/>
    </row>
    <row r="77" spans="2:16" x14ac:dyDescent="0.45">
      <c r="N77" s="83" t="s">
        <v>216</v>
      </c>
      <c r="O77" s="84" t="s">
        <v>217</v>
      </c>
      <c r="P77" s="83" t="s">
        <v>218</v>
      </c>
    </row>
    <row r="78" spans="2:16" x14ac:dyDescent="0.45">
      <c r="N78" s="83" t="s">
        <v>219</v>
      </c>
      <c r="O78" s="84" t="s">
        <v>220</v>
      </c>
      <c r="P78" s="83" t="s">
        <v>221</v>
      </c>
    </row>
    <row r="79" spans="2:16" x14ac:dyDescent="0.45">
      <c r="N79" s="83" t="s">
        <v>222</v>
      </c>
      <c r="O79" s="84" t="s">
        <v>223</v>
      </c>
      <c r="P79" s="83" t="s">
        <v>224</v>
      </c>
    </row>
    <row r="80" spans="2:16" x14ac:dyDescent="0.45">
      <c r="N80" s="83" t="s">
        <v>225</v>
      </c>
      <c r="O80" s="84" t="s">
        <v>226</v>
      </c>
      <c r="P80" s="83" t="s">
        <v>227</v>
      </c>
    </row>
    <row r="81" spans="14:16" x14ac:dyDescent="0.45">
      <c r="N81" s="83" t="s">
        <v>228</v>
      </c>
      <c r="O81" s="84" t="s">
        <v>229</v>
      </c>
      <c r="P81" s="83" t="s">
        <v>230</v>
      </c>
    </row>
    <row r="82" spans="14:16" x14ac:dyDescent="0.45">
      <c r="N82" s="83" t="s">
        <v>231</v>
      </c>
      <c r="O82" s="84" t="s">
        <v>232</v>
      </c>
      <c r="P82" s="83" t="s">
        <v>233</v>
      </c>
    </row>
    <row r="83" spans="14:16" x14ac:dyDescent="0.45">
      <c r="N83" s="86" t="s">
        <v>234</v>
      </c>
      <c r="O83" s="88" t="s">
        <v>235</v>
      </c>
      <c r="P83" s="86" t="s">
        <v>236</v>
      </c>
    </row>
    <row r="84" spans="14:16" x14ac:dyDescent="0.45">
      <c r="N84" s="86"/>
      <c r="O84" s="88"/>
      <c r="P84" s="86"/>
    </row>
    <row r="85" spans="14:16" x14ac:dyDescent="0.45">
      <c r="N85" s="86" t="s">
        <v>237</v>
      </c>
      <c r="O85" s="88" t="s">
        <v>238</v>
      </c>
      <c r="P85" s="86" t="s">
        <v>239</v>
      </c>
    </row>
    <row r="86" spans="14:16" x14ac:dyDescent="0.45">
      <c r="N86" s="86"/>
      <c r="O86" s="88"/>
      <c r="P86" s="86"/>
    </row>
    <row r="87" spans="14:16" x14ac:dyDescent="0.45">
      <c r="N87" s="83" t="s">
        <v>240</v>
      </c>
      <c r="O87" s="84" t="s">
        <v>104</v>
      </c>
      <c r="P87" s="83" t="s">
        <v>241</v>
      </c>
    </row>
  </sheetData>
  <mergeCells count="40">
    <mergeCell ref="N42:N44"/>
    <mergeCell ref="O42:O44"/>
    <mergeCell ref="N45:N46"/>
    <mergeCell ref="O45:O46"/>
    <mergeCell ref="N47:N48"/>
    <mergeCell ref="O47:O48"/>
    <mergeCell ref="N49:N51"/>
    <mergeCell ref="O49:O51"/>
    <mergeCell ref="N53:N54"/>
    <mergeCell ref="O53:O54"/>
    <mergeCell ref="N56:N57"/>
    <mergeCell ref="O56:O57"/>
    <mergeCell ref="N61:N62"/>
    <mergeCell ref="O61:O62"/>
    <mergeCell ref="N66:N68"/>
    <mergeCell ref="O66:O68"/>
    <mergeCell ref="N69:N70"/>
    <mergeCell ref="O69:O70"/>
    <mergeCell ref="P83:P84"/>
    <mergeCell ref="P85:P86"/>
    <mergeCell ref="N85:N86"/>
    <mergeCell ref="O85:O86"/>
    <mergeCell ref="N71:N72"/>
    <mergeCell ref="O71:O72"/>
    <mergeCell ref="N73:N76"/>
    <mergeCell ref="O73:O76"/>
    <mergeCell ref="N83:N84"/>
    <mergeCell ref="O83:O84"/>
    <mergeCell ref="P73:P76"/>
    <mergeCell ref="P71:P72"/>
    <mergeCell ref="P40:P41"/>
    <mergeCell ref="P42:P44"/>
    <mergeCell ref="P45:P46"/>
    <mergeCell ref="P47:P48"/>
    <mergeCell ref="P49:P51"/>
    <mergeCell ref="P53:P54"/>
    <mergeCell ref="P56:P57"/>
    <mergeCell ref="P61:P62"/>
    <mergeCell ref="P66:P68"/>
    <mergeCell ref="P69:P70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N91"/>
  <sheetViews>
    <sheetView tabSelected="1" topLeftCell="A12" zoomScale="90" zoomScaleNormal="90" workbookViewId="0">
      <selection activeCell="C20" sqref="C20"/>
    </sheetView>
  </sheetViews>
  <sheetFormatPr defaultRowHeight="14.25" x14ac:dyDescent="0.45"/>
  <cols>
    <col min="1" max="1" width="5.86328125" customWidth="1"/>
    <col min="3" max="3" width="43.265625" bestFit="1" customWidth="1"/>
    <col min="4" max="4" width="18.59765625" customWidth="1"/>
    <col min="5" max="5" width="31.86328125" customWidth="1"/>
    <col min="9" max="9" width="11" customWidth="1"/>
  </cols>
  <sheetData>
    <row r="2" spans="2:14" ht="17.25" x14ac:dyDescent="0.45">
      <c r="B2" s="1" t="s">
        <v>242</v>
      </c>
      <c r="C2" s="2"/>
      <c r="D2" s="2"/>
    </row>
    <row r="4" spans="2:14" ht="18.75" customHeight="1" x14ac:dyDescent="0.45">
      <c r="B4" s="31" t="s">
        <v>243</v>
      </c>
      <c r="C4" s="31"/>
      <c r="D4" s="31"/>
      <c r="E4" s="31"/>
      <c r="F4" s="31"/>
      <c r="G4" s="31"/>
      <c r="H4" s="31"/>
      <c r="I4" s="31"/>
      <c r="J4" s="31"/>
    </row>
    <row r="5" spans="2:14" x14ac:dyDescent="0.45">
      <c r="B5" s="5" t="s">
        <v>244</v>
      </c>
      <c r="C5" s="5" t="s">
        <v>3</v>
      </c>
      <c r="D5" s="5" t="s">
        <v>245</v>
      </c>
      <c r="E5" s="5" t="s">
        <v>246</v>
      </c>
      <c r="F5" s="5" t="s">
        <v>247</v>
      </c>
      <c r="G5" s="5" t="s">
        <v>248</v>
      </c>
      <c r="H5" s="5" t="s">
        <v>249</v>
      </c>
      <c r="I5" s="5" t="s">
        <v>250</v>
      </c>
      <c r="J5" s="5" t="s">
        <v>251</v>
      </c>
    </row>
    <row r="6" spans="2:14" ht="38.25" x14ac:dyDescent="0.45">
      <c r="B6" s="16" t="s">
        <v>252</v>
      </c>
      <c r="C6" s="16" t="s">
        <v>253</v>
      </c>
      <c r="D6" s="16" t="s">
        <v>254</v>
      </c>
      <c r="E6" s="16" t="s">
        <v>255</v>
      </c>
      <c r="F6" s="16" t="s">
        <v>256</v>
      </c>
      <c r="G6" s="16" t="s">
        <v>257</v>
      </c>
      <c r="H6" s="16" t="s">
        <v>15</v>
      </c>
      <c r="I6" s="16" t="s">
        <v>258</v>
      </c>
      <c r="J6" s="16" t="s">
        <v>259</v>
      </c>
    </row>
    <row r="7" spans="2:14" ht="18" customHeight="1" x14ac:dyDescent="0.45">
      <c r="B7" s="7" t="s">
        <v>260</v>
      </c>
      <c r="C7" s="7"/>
      <c r="D7" s="7" t="s">
        <v>261</v>
      </c>
      <c r="E7" s="7" t="s">
        <v>262</v>
      </c>
      <c r="F7" s="7" t="s">
        <v>21</v>
      </c>
      <c r="G7" s="7" t="s">
        <v>263</v>
      </c>
      <c r="H7" s="7" t="s">
        <v>22</v>
      </c>
      <c r="I7" s="7"/>
      <c r="J7" s="7"/>
    </row>
    <row r="8" spans="2:14" ht="18" customHeight="1" x14ac:dyDescent="0.45">
      <c r="B8" s="8" t="s">
        <v>260</v>
      </c>
      <c r="C8" s="8"/>
      <c r="D8" s="8" t="s">
        <v>264</v>
      </c>
      <c r="E8" s="8" t="s">
        <v>265</v>
      </c>
      <c r="F8" s="54" t="s">
        <v>21</v>
      </c>
      <c r="G8" s="8" t="s">
        <v>263</v>
      </c>
      <c r="H8" s="8" t="s">
        <v>22</v>
      </c>
      <c r="I8" s="8"/>
      <c r="J8" s="8"/>
    </row>
    <row r="9" spans="2:14" ht="18" customHeight="1" x14ac:dyDescent="0.45">
      <c r="B9" s="7" t="s">
        <v>260</v>
      </c>
      <c r="C9" s="7"/>
      <c r="D9" s="7" t="s">
        <v>266</v>
      </c>
      <c r="E9" s="7" t="s">
        <v>267</v>
      </c>
      <c r="F9" s="7" t="s">
        <v>21</v>
      </c>
      <c r="G9" s="7" t="s">
        <v>263</v>
      </c>
      <c r="H9" s="7" t="s">
        <v>22</v>
      </c>
      <c r="I9" s="7"/>
      <c r="J9" s="7"/>
    </row>
    <row r="10" spans="2:14" ht="18" customHeight="1" x14ac:dyDescent="0.45">
      <c r="B10" s="8" t="s">
        <v>268</v>
      </c>
      <c r="C10" s="8"/>
      <c r="D10" s="8" t="s">
        <v>269</v>
      </c>
      <c r="E10" s="8" t="s">
        <v>270</v>
      </c>
      <c r="F10" s="54" t="s">
        <v>21</v>
      </c>
      <c r="G10" s="8" t="s">
        <v>263</v>
      </c>
      <c r="H10" s="8" t="s">
        <v>22</v>
      </c>
      <c r="I10" s="8"/>
      <c r="J10" s="8"/>
    </row>
    <row r="11" spans="2:14" ht="18" customHeight="1" x14ac:dyDescent="0.45">
      <c r="B11" s="7" t="s">
        <v>268</v>
      </c>
      <c r="C11" s="7"/>
      <c r="D11" s="7" t="s">
        <v>271</v>
      </c>
      <c r="E11" s="7" t="s">
        <v>272</v>
      </c>
      <c r="F11" s="7" t="s">
        <v>21</v>
      </c>
      <c r="G11" s="7" t="s">
        <v>263</v>
      </c>
      <c r="H11" s="7" t="s">
        <v>22</v>
      </c>
      <c r="I11" s="7"/>
      <c r="J11" s="7"/>
    </row>
    <row r="12" spans="2:14" ht="18" customHeight="1" x14ac:dyDescent="0.45">
      <c r="B12" s="8" t="s">
        <v>268</v>
      </c>
      <c r="C12" s="8"/>
      <c r="D12" s="8" t="s">
        <v>273</v>
      </c>
      <c r="E12" s="8" t="s">
        <v>274</v>
      </c>
      <c r="F12" s="54" t="s">
        <v>21</v>
      </c>
      <c r="G12" s="8" t="s">
        <v>263</v>
      </c>
      <c r="H12" s="8" t="s">
        <v>22</v>
      </c>
      <c r="I12" s="8"/>
      <c r="J12" s="8"/>
    </row>
    <row r="13" spans="2:14" ht="18" customHeight="1" x14ac:dyDescent="0.45">
      <c r="B13" s="7" t="s">
        <v>268</v>
      </c>
      <c r="C13" s="7"/>
      <c r="D13" s="7" t="s">
        <v>275</v>
      </c>
      <c r="E13" s="7" t="s">
        <v>276</v>
      </c>
      <c r="F13" s="7" t="s">
        <v>21</v>
      </c>
      <c r="G13" s="7" t="s">
        <v>263</v>
      </c>
      <c r="H13" s="7" t="s">
        <v>22</v>
      </c>
      <c r="I13" s="7"/>
      <c r="J13" s="7"/>
    </row>
    <row r="14" spans="2:14" ht="18" customHeight="1" x14ac:dyDescent="0.45">
      <c r="B14" s="8" t="s">
        <v>277</v>
      </c>
      <c r="C14" s="8" t="str">
        <f t="shared" ref="C14:C15" si="0">_xlfn.TEXTJOIN(", ",TRUE,M14:N14)</f>
        <v/>
      </c>
      <c r="D14" s="8" t="s">
        <v>278</v>
      </c>
      <c r="E14" s="8" t="s">
        <v>279</v>
      </c>
      <c r="F14" s="54" t="s">
        <v>21</v>
      </c>
      <c r="G14" s="8" t="s">
        <v>280</v>
      </c>
      <c r="H14" s="8" t="s">
        <v>44</v>
      </c>
      <c r="I14" s="8"/>
      <c r="J14" s="8"/>
      <c r="M14" s="38"/>
      <c r="N14" s="38"/>
    </row>
    <row r="15" spans="2:14" ht="18" customHeight="1" x14ac:dyDescent="0.45">
      <c r="B15" s="7" t="s">
        <v>277</v>
      </c>
      <c r="C15" s="7" t="str">
        <f t="shared" si="0"/>
        <v/>
      </c>
      <c r="D15" s="7" t="s">
        <v>281</v>
      </c>
      <c r="E15" s="7" t="s">
        <v>282</v>
      </c>
      <c r="F15" s="7" t="s">
        <v>21</v>
      </c>
      <c r="G15" s="7" t="s">
        <v>280</v>
      </c>
      <c r="H15" s="7" t="s">
        <v>44</v>
      </c>
      <c r="I15" s="7"/>
      <c r="J15" s="7"/>
      <c r="M15" s="38"/>
      <c r="N15" s="38"/>
    </row>
    <row r="16" spans="2:14" ht="18" customHeight="1" x14ac:dyDescent="0.45">
      <c r="B16" s="8" t="s">
        <v>277</v>
      </c>
      <c r="C16" s="8" t="str">
        <f>_xlfn.TEXTJOIN(", ",TRUE,M16:N16)</f>
        <v/>
      </c>
      <c r="D16" s="8" t="s">
        <v>283</v>
      </c>
      <c r="E16" s="8" t="s">
        <v>284</v>
      </c>
      <c r="F16" s="54" t="s">
        <v>21</v>
      </c>
      <c r="G16" s="8" t="s">
        <v>280</v>
      </c>
      <c r="H16" s="8" t="s">
        <v>44</v>
      </c>
      <c r="I16" s="8"/>
      <c r="J16" s="8"/>
      <c r="M16" s="38"/>
      <c r="N16" s="38"/>
    </row>
    <row r="17" spans="2:13" ht="18" customHeight="1" x14ac:dyDescent="0.45">
      <c r="B17" s="7" t="s">
        <v>277</v>
      </c>
      <c r="C17" s="7" t="str">
        <f>_xlfn.TEXTJOIN(", ",TRUE,M17:N17)</f>
        <v/>
      </c>
      <c r="D17" s="7" t="s">
        <v>285</v>
      </c>
      <c r="E17" s="7" t="s">
        <v>286</v>
      </c>
      <c r="F17" s="7" t="s">
        <v>21</v>
      </c>
      <c r="G17" s="7" t="s">
        <v>280</v>
      </c>
      <c r="H17" s="7" t="s">
        <v>44</v>
      </c>
      <c r="I17" s="7"/>
      <c r="J17" s="7"/>
      <c r="M17" s="38"/>
    </row>
    <row r="18" spans="2:13" ht="18" customHeight="1" x14ac:dyDescent="0.45">
      <c r="B18" s="8" t="s">
        <v>277</v>
      </c>
      <c r="C18" s="8" t="s">
        <v>481</v>
      </c>
      <c r="D18" s="8" t="s">
        <v>287</v>
      </c>
      <c r="E18" s="8" t="s">
        <v>288</v>
      </c>
      <c r="F18" s="54" t="s">
        <v>21</v>
      </c>
      <c r="G18" s="8" t="s">
        <v>280</v>
      </c>
      <c r="H18" s="8" t="s">
        <v>44</v>
      </c>
      <c r="I18" s="8"/>
      <c r="J18" s="8"/>
    </row>
    <row r="19" spans="2:13" ht="18" customHeight="1" x14ac:dyDescent="0.45">
      <c r="B19" s="7" t="s">
        <v>277</v>
      </c>
      <c r="C19" s="7" t="s">
        <v>289</v>
      </c>
      <c r="D19" s="7" t="s">
        <v>290</v>
      </c>
      <c r="E19" s="7" t="s">
        <v>291</v>
      </c>
      <c r="F19" s="7" t="s">
        <v>21</v>
      </c>
      <c r="G19" s="7" t="s">
        <v>280</v>
      </c>
      <c r="H19" s="7" t="s">
        <v>44</v>
      </c>
      <c r="I19" s="7"/>
      <c r="J19" s="7"/>
    </row>
    <row r="20" spans="2:13" ht="18" customHeight="1" x14ac:dyDescent="0.45">
      <c r="B20" s="8" t="s">
        <v>277</v>
      </c>
      <c r="C20" s="8" t="s">
        <v>292</v>
      </c>
      <c r="D20" s="8" t="s">
        <v>293</v>
      </c>
      <c r="E20" s="8" t="s">
        <v>294</v>
      </c>
      <c r="F20" s="54" t="s">
        <v>21</v>
      </c>
      <c r="G20" s="8" t="s">
        <v>280</v>
      </c>
      <c r="H20" s="8" t="s">
        <v>44</v>
      </c>
      <c r="I20" s="8"/>
      <c r="J20" s="8"/>
    </row>
    <row r="21" spans="2:13" ht="18" customHeight="1" x14ac:dyDescent="0.45">
      <c r="B21" s="7" t="s">
        <v>295</v>
      </c>
      <c r="C21" s="7"/>
      <c r="D21" s="7" t="s">
        <v>296</v>
      </c>
      <c r="E21" s="7" t="s">
        <v>297</v>
      </c>
      <c r="F21" s="7" t="s">
        <v>21</v>
      </c>
      <c r="G21" s="7" t="s">
        <v>280</v>
      </c>
      <c r="H21" s="7" t="s">
        <v>44</v>
      </c>
      <c r="I21" s="7"/>
      <c r="J21" s="7"/>
    </row>
    <row r="22" spans="2:13" ht="18" customHeight="1" x14ac:dyDescent="0.45">
      <c r="B22" s="42" t="s">
        <v>295</v>
      </c>
      <c r="C22" s="42"/>
      <c r="D22" s="65" t="s">
        <v>298</v>
      </c>
      <c r="E22" s="42" t="s">
        <v>299</v>
      </c>
      <c r="F22" s="42" t="s">
        <v>21</v>
      </c>
      <c r="G22" s="42" t="s">
        <v>280</v>
      </c>
      <c r="H22" s="42" t="s">
        <v>44</v>
      </c>
      <c r="I22" s="42"/>
      <c r="J22" s="42"/>
    </row>
    <row r="23" spans="2:13" ht="18" customHeight="1" x14ac:dyDescent="0.45">
      <c r="B23" s="65" t="s">
        <v>300</v>
      </c>
      <c r="C23" s="70" t="s">
        <v>301</v>
      </c>
      <c r="D23" s="64" t="s">
        <v>106</v>
      </c>
      <c r="E23" s="64" t="s">
        <v>107</v>
      </c>
      <c r="F23" s="71" t="s">
        <v>21</v>
      </c>
      <c r="G23" s="64" t="s">
        <v>280</v>
      </c>
      <c r="H23" s="64" t="s">
        <v>44</v>
      </c>
      <c r="I23" s="65"/>
      <c r="J23" s="65"/>
    </row>
    <row r="24" spans="2:13" ht="18" customHeight="1" x14ac:dyDescent="0.45">
      <c r="B24" s="68" t="s">
        <v>300</v>
      </c>
      <c r="C24" s="69" t="s">
        <v>301</v>
      </c>
      <c r="D24" s="63" t="s">
        <v>108</v>
      </c>
      <c r="E24" s="63" t="s">
        <v>109</v>
      </c>
      <c r="F24" s="63" t="s">
        <v>21</v>
      </c>
      <c r="G24" s="63" t="s">
        <v>280</v>
      </c>
      <c r="H24" s="63" t="s">
        <v>44</v>
      </c>
      <c r="I24" s="63"/>
      <c r="J24" s="63"/>
    </row>
    <row r="25" spans="2:13" ht="18" customHeight="1" x14ac:dyDescent="0.45">
      <c r="B25" s="65" t="s">
        <v>300</v>
      </c>
      <c r="C25" s="70" t="s">
        <v>302</v>
      </c>
      <c r="D25" s="64" t="s">
        <v>113</v>
      </c>
      <c r="E25" s="64" t="s">
        <v>114</v>
      </c>
      <c r="F25" s="71" t="s">
        <v>21</v>
      </c>
      <c r="G25" s="64" t="s">
        <v>280</v>
      </c>
      <c r="H25" s="64" t="s">
        <v>44</v>
      </c>
      <c r="I25" s="65"/>
      <c r="J25" s="65"/>
    </row>
    <row r="26" spans="2:13" ht="18" customHeight="1" x14ac:dyDescent="0.45">
      <c r="B26" s="68" t="s">
        <v>300</v>
      </c>
      <c r="C26" s="69" t="s">
        <v>302</v>
      </c>
      <c r="D26" s="63" t="s">
        <v>115</v>
      </c>
      <c r="E26" s="63" t="s">
        <v>116</v>
      </c>
      <c r="F26" s="63" t="s">
        <v>21</v>
      </c>
      <c r="G26" s="63" t="s">
        <v>280</v>
      </c>
      <c r="H26" s="63" t="s">
        <v>44</v>
      </c>
      <c r="I26" s="63"/>
      <c r="J26" s="63"/>
    </row>
    <row r="27" spans="2:13" ht="18" customHeight="1" x14ac:dyDescent="0.45">
      <c r="B27" s="65" t="s">
        <v>300</v>
      </c>
      <c r="C27" s="70" t="s">
        <v>301</v>
      </c>
      <c r="D27" s="64" t="s">
        <v>120</v>
      </c>
      <c r="E27" s="64" t="s">
        <v>121</v>
      </c>
      <c r="F27" s="71" t="s">
        <v>21</v>
      </c>
      <c r="G27" s="64" t="s">
        <v>280</v>
      </c>
      <c r="H27" s="64" t="s">
        <v>44</v>
      </c>
      <c r="I27" s="65"/>
      <c r="J27" s="65"/>
    </row>
    <row r="28" spans="2:13" ht="18" customHeight="1" x14ac:dyDescent="0.45">
      <c r="B28" s="68" t="s">
        <v>300</v>
      </c>
      <c r="C28" s="69" t="s">
        <v>301</v>
      </c>
      <c r="D28" s="63" t="s">
        <v>122</v>
      </c>
      <c r="E28" s="63" t="s">
        <v>123</v>
      </c>
      <c r="F28" s="63" t="s">
        <v>21</v>
      </c>
      <c r="G28" s="63" t="s">
        <v>280</v>
      </c>
      <c r="H28" s="63" t="s">
        <v>44</v>
      </c>
      <c r="I28" s="63"/>
      <c r="J28" s="63"/>
    </row>
    <row r="29" spans="2:13" ht="18" customHeight="1" x14ac:dyDescent="0.45">
      <c r="B29" s="65" t="s">
        <v>300</v>
      </c>
      <c r="C29" s="70" t="s">
        <v>301</v>
      </c>
      <c r="D29" s="64" t="s">
        <v>127</v>
      </c>
      <c r="E29" s="64" t="s">
        <v>128</v>
      </c>
      <c r="F29" s="71" t="s">
        <v>21</v>
      </c>
      <c r="G29" s="64" t="s">
        <v>280</v>
      </c>
      <c r="H29" s="64" t="s">
        <v>44</v>
      </c>
      <c r="I29" s="65"/>
      <c r="J29" s="65"/>
    </row>
    <row r="30" spans="2:13" ht="18" customHeight="1" x14ac:dyDescent="0.45">
      <c r="B30" s="68" t="s">
        <v>300</v>
      </c>
      <c r="C30" s="69" t="s">
        <v>301</v>
      </c>
      <c r="D30" s="63" t="s">
        <v>129</v>
      </c>
      <c r="E30" s="63" t="s">
        <v>130</v>
      </c>
      <c r="F30" s="63" t="s">
        <v>21</v>
      </c>
      <c r="G30" s="63" t="s">
        <v>280</v>
      </c>
      <c r="H30" s="63" t="s">
        <v>44</v>
      </c>
      <c r="I30" s="63"/>
      <c r="J30" s="63"/>
    </row>
    <row r="31" spans="2:13" ht="18" customHeight="1" x14ac:dyDescent="0.45">
      <c r="B31" s="65" t="s">
        <v>300</v>
      </c>
      <c r="C31" s="70" t="s">
        <v>303</v>
      </c>
      <c r="D31" s="64" t="s">
        <v>131</v>
      </c>
      <c r="E31" s="64" t="s">
        <v>132</v>
      </c>
      <c r="F31" s="71" t="s">
        <v>21</v>
      </c>
      <c r="G31" s="64" t="s">
        <v>280</v>
      </c>
      <c r="H31" s="64" t="s">
        <v>44</v>
      </c>
      <c r="I31" s="65"/>
      <c r="J31" s="65"/>
    </row>
    <row r="32" spans="2:13" ht="18" customHeight="1" x14ac:dyDescent="0.45">
      <c r="B32" s="68" t="s">
        <v>300</v>
      </c>
      <c r="C32" s="69" t="s">
        <v>304</v>
      </c>
      <c r="D32" s="63" t="s">
        <v>136</v>
      </c>
      <c r="E32" s="63" t="s">
        <v>137</v>
      </c>
      <c r="F32" s="63" t="s">
        <v>21</v>
      </c>
      <c r="G32" s="63" t="s">
        <v>280</v>
      </c>
      <c r="H32" s="63" t="s">
        <v>44</v>
      </c>
      <c r="I32" s="63"/>
      <c r="J32" s="63"/>
    </row>
    <row r="33" spans="2:10" ht="18" customHeight="1" x14ac:dyDescent="0.45">
      <c r="B33" s="65" t="s">
        <v>300</v>
      </c>
      <c r="C33" s="70" t="s">
        <v>305</v>
      </c>
      <c r="D33" s="64" t="s">
        <v>141</v>
      </c>
      <c r="E33" s="64" t="s">
        <v>142</v>
      </c>
      <c r="F33" s="71" t="s">
        <v>21</v>
      </c>
      <c r="G33" s="64" t="s">
        <v>280</v>
      </c>
      <c r="H33" s="64" t="s">
        <v>44</v>
      </c>
      <c r="I33" s="65"/>
      <c r="J33" s="65"/>
    </row>
    <row r="34" spans="2:10" ht="18" customHeight="1" x14ac:dyDescent="0.45">
      <c r="B34" s="68" t="s">
        <v>300</v>
      </c>
      <c r="C34" s="69" t="s">
        <v>305</v>
      </c>
      <c r="D34" s="63" t="s">
        <v>143</v>
      </c>
      <c r="E34" s="63" t="s">
        <v>144</v>
      </c>
      <c r="F34" s="63" t="s">
        <v>21</v>
      </c>
      <c r="G34" s="63" t="s">
        <v>280</v>
      </c>
      <c r="H34" s="63" t="s">
        <v>44</v>
      </c>
      <c r="I34" s="63"/>
      <c r="J34" s="63"/>
    </row>
    <row r="35" spans="2:10" ht="18" customHeight="1" x14ac:dyDescent="0.45">
      <c r="B35" s="65" t="s">
        <v>300</v>
      </c>
      <c r="C35" s="70" t="s">
        <v>306</v>
      </c>
      <c r="D35" s="64" t="s">
        <v>148</v>
      </c>
      <c r="E35" s="64" t="s">
        <v>149</v>
      </c>
      <c r="F35" s="71" t="s">
        <v>21</v>
      </c>
      <c r="G35" s="64" t="s">
        <v>280</v>
      </c>
      <c r="H35" s="64" t="s">
        <v>44</v>
      </c>
      <c r="I35" s="65"/>
      <c r="J35" s="65"/>
    </row>
    <row r="36" spans="2:10" ht="18" customHeight="1" x14ac:dyDescent="0.45">
      <c r="B36" s="68" t="s">
        <v>300</v>
      </c>
      <c r="C36" s="69" t="s">
        <v>307</v>
      </c>
      <c r="D36" s="63" t="s">
        <v>153</v>
      </c>
      <c r="E36" s="63" t="s">
        <v>154</v>
      </c>
      <c r="F36" s="63" t="s">
        <v>21</v>
      </c>
      <c r="G36" s="63" t="s">
        <v>280</v>
      </c>
      <c r="H36" s="63" t="s">
        <v>44</v>
      </c>
      <c r="I36" s="63"/>
      <c r="J36" s="63"/>
    </row>
    <row r="37" spans="2:10" ht="18" customHeight="1" x14ac:dyDescent="0.45">
      <c r="B37" s="65" t="s">
        <v>300</v>
      </c>
      <c r="C37" s="70" t="s">
        <v>307</v>
      </c>
      <c r="D37" s="64" t="s">
        <v>155</v>
      </c>
      <c r="E37" s="64" t="s">
        <v>156</v>
      </c>
      <c r="F37" s="71" t="s">
        <v>21</v>
      </c>
      <c r="G37" s="64" t="s">
        <v>280</v>
      </c>
      <c r="H37" s="64" t="s">
        <v>44</v>
      </c>
      <c r="I37" s="65"/>
      <c r="J37" s="65"/>
    </row>
    <row r="38" spans="2:10" ht="18" customHeight="1" x14ac:dyDescent="0.45">
      <c r="B38" s="68" t="s">
        <v>300</v>
      </c>
      <c r="C38" s="69" t="s">
        <v>308</v>
      </c>
      <c r="D38" s="63" t="s">
        <v>160</v>
      </c>
      <c r="E38" s="63" t="s">
        <v>161</v>
      </c>
      <c r="F38" s="63" t="s">
        <v>21</v>
      </c>
      <c r="G38" s="63" t="s">
        <v>280</v>
      </c>
      <c r="H38" s="63" t="s">
        <v>44</v>
      </c>
      <c r="I38" s="63"/>
      <c r="J38" s="63"/>
    </row>
    <row r="39" spans="2:10" ht="18" customHeight="1" x14ac:dyDescent="0.45">
      <c r="B39" s="65" t="s">
        <v>300</v>
      </c>
      <c r="C39" s="70" t="s">
        <v>309</v>
      </c>
      <c r="D39" s="64" t="s">
        <v>165</v>
      </c>
      <c r="E39" s="64" t="s">
        <v>166</v>
      </c>
      <c r="F39" s="71" t="s">
        <v>21</v>
      </c>
      <c r="G39" s="64" t="s">
        <v>280</v>
      </c>
      <c r="H39" s="64" t="s">
        <v>44</v>
      </c>
      <c r="I39" s="65"/>
      <c r="J39" s="65"/>
    </row>
    <row r="40" spans="2:10" ht="18" customHeight="1" x14ac:dyDescent="0.45">
      <c r="B40" s="68" t="s">
        <v>300</v>
      </c>
      <c r="C40" s="69" t="s">
        <v>309</v>
      </c>
      <c r="D40" s="63" t="s">
        <v>170</v>
      </c>
      <c r="E40" s="63" t="s">
        <v>171</v>
      </c>
      <c r="F40" s="63" t="s">
        <v>21</v>
      </c>
      <c r="G40" s="63" t="s">
        <v>280</v>
      </c>
      <c r="H40" s="63" t="s">
        <v>44</v>
      </c>
      <c r="I40" s="63"/>
      <c r="J40" s="63"/>
    </row>
    <row r="41" spans="2:10" ht="18" customHeight="1" x14ac:dyDescent="0.45">
      <c r="B41" s="65" t="s">
        <v>300</v>
      </c>
      <c r="C41" s="70" t="s">
        <v>301</v>
      </c>
      <c r="D41" s="64" t="s">
        <v>175</v>
      </c>
      <c r="E41" s="64" t="s">
        <v>176</v>
      </c>
      <c r="F41" s="71" t="s">
        <v>21</v>
      </c>
      <c r="G41" s="64" t="s">
        <v>280</v>
      </c>
      <c r="H41" s="64" t="s">
        <v>44</v>
      </c>
      <c r="I41" s="65"/>
      <c r="J41" s="65"/>
    </row>
    <row r="42" spans="2:10" ht="18" customHeight="1" x14ac:dyDescent="0.45">
      <c r="B42" s="68" t="s">
        <v>300</v>
      </c>
      <c r="C42" s="69" t="s">
        <v>310</v>
      </c>
      <c r="D42" s="63" t="s">
        <v>177</v>
      </c>
      <c r="E42" s="63" t="s">
        <v>178</v>
      </c>
      <c r="F42" s="63" t="s">
        <v>21</v>
      </c>
      <c r="G42" s="63" t="s">
        <v>280</v>
      </c>
      <c r="H42" s="63" t="s">
        <v>44</v>
      </c>
      <c r="I42" s="63"/>
      <c r="J42" s="63"/>
    </row>
    <row r="43" spans="2:10" ht="18" customHeight="1" x14ac:dyDescent="0.45">
      <c r="B43" s="65" t="s">
        <v>300</v>
      </c>
      <c r="C43" s="70" t="s">
        <v>305</v>
      </c>
      <c r="D43" s="64" t="s">
        <v>182</v>
      </c>
      <c r="E43" s="64" t="s">
        <v>183</v>
      </c>
      <c r="F43" s="71" t="s">
        <v>21</v>
      </c>
      <c r="G43" s="64" t="s">
        <v>280</v>
      </c>
      <c r="H43" s="64" t="s">
        <v>44</v>
      </c>
      <c r="I43" s="65"/>
      <c r="J43" s="65"/>
    </row>
    <row r="44" spans="2:10" ht="18" customHeight="1" x14ac:dyDescent="0.45">
      <c r="B44" s="68" t="s">
        <v>300</v>
      </c>
      <c r="C44" s="69" t="s">
        <v>308</v>
      </c>
      <c r="D44" s="63" t="s">
        <v>187</v>
      </c>
      <c r="E44" s="63" t="s">
        <v>188</v>
      </c>
      <c r="F44" s="63" t="s">
        <v>21</v>
      </c>
      <c r="G44" s="63" t="s">
        <v>280</v>
      </c>
      <c r="H44" s="63" t="s">
        <v>44</v>
      </c>
      <c r="I44" s="63"/>
      <c r="J44" s="63"/>
    </row>
    <row r="45" spans="2:10" ht="18" customHeight="1" x14ac:dyDescent="0.45">
      <c r="B45" s="65" t="s">
        <v>300</v>
      </c>
      <c r="C45" s="70" t="s">
        <v>302</v>
      </c>
      <c r="D45" s="64" t="s">
        <v>192</v>
      </c>
      <c r="E45" s="64" t="s">
        <v>193</v>
      </c>
      <c r="F45" s="71" t="s">
        <v>21</v>
      </c>
      <c r="G45" s="64" t="s">
        <v>280</v>
      </c>
      <c r="H45" s="64" t="s">
        <v>44</v>
      </c>
      <c r="I45" s="65"/>
      <c r="J45" s="65"/>
    </row>
    <row r="46" spans="2:10" ht="18" customHeight="1" x14ac:dyDescent="0.45">
      <c r="B46" s="68" t="s">
        <v>300</v>
      </c>
      <c r="C46" s="69" t="s">
        <v>309</v>
      </c>
      <c r="D46" s="63" t="s">
        <v>197</v>
      </c>
      <c r="E46" s="63" t="s">
        <v>198</v>
      </c>
      <c r="F46" s="63" t="s">
        <v>21</v>
      </c>
      <c r="G46" s="63" t="s">
        <v>280</v>
      </c>
      <c r="H46" s="63" t="s">
        <v>44</v>
      </c>
      <c r="I46" s="63"/>
      <c r="J46" s="63"/>
    </row>
    <row r="47" spans="2:10" ht="18" customHeight="1" x14ac:dyDescent="0.45">
      <c r="B47" s="65" t="s">
        <v>300</v>
      </c>
      <c r="C47" s="70" t="s">
        <v>310</v>
      </c>
      <c r="D47" s="64" t="s">
        <v>199</v>
      </c>
      <c r="E47" s="64" t="s">
        <v>200</v>
      </c>
      <c r="F47" s="71" t="s">
        <v>21</v>
      </c>
      <c r="G47" s="64" t="s">
        <v>280</v>
      </c>
      <c r="H47" s="64" t="s">
        <v>44</v>
      </c>
      <c r="I47" s="65"/>
      <c r="J47" s="65"/>
    </row>
    <row r="48" spans="2:10" ht="18" customHeight="1" x14ac:dyDescent="0.45">
      <c r="B48" s="68" t="s">
        <v>300</v>
      </c>
      <c r="C48" s="69" t="s">
        <v>301</v>
      </c>
      <c r="D48" s="63" t="s">
        <v>201</v>
      </c>
      <c r="E48" s="63" t="s">
        <v>202</v>
      </c>
      <c r="F48" s="63" t="s">
        <v>21</v>
      </c>
      <c r="G48" s="63" t="s">
        <v>280</v>
      </c>
      <c r="H48" s="63" t="s">
        <v>44</v>
      </c>
      <c r="I48" s="63"/>
      <c r="J48" s="63"/>
    </row>
    <row r="49" spans="2:10" ht="18" customHeight="1" x14ac:dyDescent="0.45">
      <c r="B49" s="65" t="s">
        <v>300</v>
      </c>
      <c r="C49" s="70" t="s">
        <v>303</v>
      </c>
      <c r="D49" s="64" t="s">
        <v>206</v>
      </c>
      <c r="E49" s="64" t="s">
        <v>207</v>
      </c>
      <c r="F49" s="71" t="s">
        <v>21</v>
      </c>
      <c r="G49" s="64" t="s">
        <v>280</v>
      </c>
      <c r="H49" s="64" t="s">
        <v>44</v>
      </c>
      <c r="I49" s="65"/>
      <c r="J49" s="65"/>
    </row>
    <row r="50" spans="2:10" ht="18" customHeight="1" x14ac:dyDescent="0.45">
      <c r="B50" s="68" t="s">
        <v>300</v>
      </c>
      <c r="C50" s="69" t="s">
        <v>303</v>
      </c>
      <c r="D50" s="63" t="s">
        <v>208</v>
      </c>
      <c r="E50" s="63" t="s">
        <v>209</v>
      </c>
      <c r="F50" s="63" t="s">
        <v>21</v>
      </c>
      <c r="G50" s="63" t="s">
        <v>280</v>
      </c>
      <c r="H50" s="63" t="s">
        <v>44</v>
      </c>
      <c r="I50" s="63"/>
      <c r="J50" s="63"/>
    </row>
    <row r="51" spans="2:10" ht="18" customHeight="1" x14ac:dyDescent="0.45">
      <c r="B51" s="65" t="s">
        <v>277</v>
      </c>
      <c r="C51" s="70" t="s">
        <v>301</v>
      </c>
      <c r="D51" s="64" t="s">
        <v>311</v>
      </c>
      <c r="E51" s="65" t="s">
        <v>312</v>
      </c>
      <c r="F51" s="71" t="s">
        <v>21</v>
      </c>
      <c r="G51" s="64" t="s">
        <v>280</v>
      </c>
      <c r="H51" s="64" t="s">
        <v>44</v>
      </c>
      <c r="I51" s="65"/>
      <c r="J51" s="65"/>
    </row>
    <row r="52" spans="2:10" ht="18" customHeight="1" x14ac:dyDescent="0.45">
      <c r="B52" s="68" t="s">
        <v>277</v>
      </c>
      <c r="C52" s="69" t="s">
        <v>313</v>
      </c>
      <c r="D52" s="63" t="s">
        <v>314</v>
      </c>
      <c r="E52" s="66" t="s">
        <v>315</v>
      </c>
      <c r="F52" s="63" t="s">
        <v>21</v>
      </c>
      <c r="G52" s="63" t="s">
        <v>280</v>
      </c>
      <c r="H52" s="63" t="s">
        <v>44</v>
      </c>
      <c r="I52" s="63"/>
      <c r="J52" s="63"/>
    </row>
    <row r="53" spans="2:10" ht="18" customHeight="1" x14ac:dyDescent="0.45">
      <c r="B53" s="68" t="s">
        <v>277</v>
      </c>
      <c r="C53" s="69" t="s">
        <v>313</v>
      </c>
      <c r="D53" s="63" t="s">
        <v>316</v>
      </c>
      <c r="E53" s="66" t="s">
        <v>317</v>
      </c>
      <c r="F53" s="63" t="s">
        <v>21</v>
      </c>
      <c r="G53" s="63" t="s">
        <v>280</v>
      </c>
      <c r="H53" s="63" t="s">
        <v>44</v>
      </c>
      <c r="I53" s="63"/>
      <c r="J53" s="63"/>
    </row>
    <row r="54" spans="2:10" ht="18" customHeight="1" x14ac:dyDescent="0.45">
      <c r="B54" s="65" t="s">
        <v>277</v>
      </c>
      <c r="C54" s="70" t="s">
        <v>302</v>
      </c>
      <c r="D54" s="64" t="s">
        <v>318</v>
      </c>
      <c r="E54" s="65" t="s">
        <v>319</v>
      </c>
      <c r="F54" s="71" t="s">
        <v>21</v>
      </c>
      <c r="G54" s="64" t="s">
        <v>280</v>
      </c>
      <c r="H54" s="64" t="s">
        <v>44</v>
      </c>
      <c r="I54" s="65"/>
      <c r="J54" s="65"/>
    </row>
    <row r="55" spans="2:10" ht="18" customHeight="1" x14ac:dyDescent="0.45">
      <c r="B55" s="68" t="s">
        <v>277</v>
      </c>
      <c r="C55" s="69" t="s">
        <v>320</v>
      </c>
      <c r="D55" s="63" t="s">
        <v>321</v>
      </c>
      <c r="E55" s="66" t="s">
        <v>322</v>
      </c>
      <c r="F55" s="63" t="s">
        <v>21</v>
      </c>
      <c r="G55" s="63" t="s">
        <v>280</v>
      </c>
      <c r="H55" s="63" t="s">
        <v>44</v>
      </c>
      <c r="I55" s="63"/>
      <c r="J55" s="63"/>
    </row>
    <row r="56" spans="2:10" ht="18" customHeight="1" x14ac:dyDescent="0.45">
      <c r="B56" s="65" t="s">
        <v>277</v>
      </c>
      <c r="C56" s="70" t="s">
        <v>313</v>
      </c>
      <c r="D56" s="64" t="s">
        <v>323</v>
      </c>
      <c r="E56" s="65" t="s">
        <v>324</v>
      </c>
      <c r="F56" s="71" t="s">
        <v>21</v>
      </c>
      <c r="G56" s="64" t="s">
        <v>280</v>
      </c>
      <c r="H56" s="64" t="s">
        <v>44</v>
      </c>
      <c r="I56" s="65"/>
      <c r="J56" s="65"/>
    </row>
    <row r="57" spans="2:10" ht="18" customHeight="1" x14ac:dyDescent="0.45">
      <c r="B57" s="68" t="s">
        <v>277</v>
      </c>
      <c r="C57" s="69" t="s">
        <v>320</v>
      </c>
      <c r="D57" s="63" t="s">
        <v>325</v>
      </c>
      <c r="E57" s="66" t="s">
        <v>326</v>
      </c>
      <c r="F57" s="63" t="s">
        <v>21</v>
      </c>
      <c r="G57" s="63" t="s">
        <v>280</v>
      </c>
      <c r="H57" s="63" t="s">
        <v>44</v>
      </c>
      <c r="I57" s="63"/>
      <c r="J57" s="63"/>
    </row>
    <row r="58" spans="2:10" ht="18" customHeight="1" x14ac:dyDescent="0.45">
      <c r="B58" s="65" t="s">
        <v>277</v>
      </c>
      <c r="C58" s="70" t="s">
        <v>327</v>
      </c>
      <c r="D58" s="64" t="s">
        <v>328</v>
      </c>
      <c r="E58" s="65" t="s">
        <v>329</v>
      </c>
      <c r="F58" s="71" t="s">
        <v>21</v>
      </c>
      <c r="G58" s="64" t="s">
        <v>280</v>
      </c>
      <c r="H58" s="64" t="s">
        <v>44</v>
      </c>
      <c r="I58" s="65"/>
      <c r="J58" s="65"/>
    </row>
    <row r="59" spans="2:10" ht="18" customHeight="1" x14ac:dyDescent="0.45">
      <c r="B59" s="68" t="s">
        <v>277</v>
      </c>
      <c r="C59" s="69" t="s">
        <v>330</v>
      </c>
      <c r="D59" s="63" t="s">
        <v>331</v>
      </c>
      <c r="E59" s="66" t="s">
        <v>332</v>
      </c>
      <c r="F59" s="63" t="s">
        <v>21</v>
      </c>
      <c r="G59" s="63" t="s">
        <v>280</v>
      </c>
      <c r="H59" s="63" t="s">
        <v>44</v>
      </c>
      <c r="I59" s="63"/>
      <c r="J59" s="63"/>
    </row>
    <row r="60" spans="2:10" ht="18" customHeight="1" x14ac:dyDescent="0.45">
      <c r="B60" s="65" t="s">
        <v>277</v>
      </c>
      <c r="C60" s="70" t="s">
        <v>333</v>
      </c>
      <c r="D60" s="64" t="s">
        <v>334</v>
      </c>
      <c r="E60" s="65" t="s">
        <v>335</v>
      </c>
      <c r="F60" s="71" t="s">
        <v>21</v>
      </c>
      <c r="G60" s="64" t="s">
        <v>280</v>
      </c>
      <c r="H60" s="64" t="s">
        <v>44</v>
      </c>
      <c r="I60" s="65"/>
      <c r="J60" s="65"/>
    </row>
    <row r="61" spans="2:10" ht="18" customHeight="1" x14ac:dyDescent="0.45">
      <c r="B61" s="68" t="s">
        <v>277</v>
      </c>
      <c r="C61" s="69" t="s">
        <v>336</v>
      </c>
      <c r="D61" s="63" t="s">
        <v>337</v>
      </c>
      <c r="E61" s="66" t="s">
        <v>338</v>
      </c>
      <c r="F61" s="63" t="s">
        <v>21</v>
      </c>
      <c r="G61" s="63" t="s">
        <v>280</v>
      </c>
      <c r="H61" s="63" t="s">
        <v>44</v>
      </c>
      <c r="I61" s="63"/>
      <c r="J61" s="63"/>
    </row>
    <row r="62" spans="2:10" ht="18" customHeight="1" x14ac:dyDescent="0.45">
      <c r="B62" s="65" t="s">
        <v>277</v>
      </c>
      <c r="C62" s="70" t="s">
        <v>339</v>
      </c>
      <c r="D62" s="64" t="s">
        <v>340</v>
      </c>
      <c r="E62" s="65" t="s">
        <v>341</v>
      </c>
      <c r="F62" s="71" t="s">
        <v>21</v>
      </c>
      <c r="G62" s="64" t="s">
        <v>280</v>
      </c>
      <c r="H62" s="64" t="s">
        <v>44</v>
      </c>
      <c r="I62" s="65"/>
      <c r="J62" s="65"/>
    </row>
    <row r="63" spans="2:10" ht="18" customHeight="1" x14ac:dyDescent="0.45">
      <c r="B63" s="68" t="s">
        <v>277</v>
      </c>
      <c r="C63" s="69" t="s">
        <v>310</v>
      </c>
      <c r="D63" s="63" t="s">
        <v>342</v>
      </c>
      <c r="E63" s="66" t="s">
        <v>343</v>
      </c>
      <c r="F63" s="63" t="s">
        <v>21</v>
      </c>
      <c r="G63" s="63" t="s">
        <v>280</v>
      </c>
      <c r="H63" s="63" t="s">
        <v>44</v>
      </c>
      <c r="I63" s="63"/>
      <c r="J63" s="63"/>
    </row>
    <row r="64" spans="2:10" ht="18" customHeight="1" x14ac:dyDescent="0.45">
      <c r="B64" s="65" t="s">
        <v>277</v>
      </c>
      <c r="C64" s="70" t="s">
        <v>305</v>
      </c>
      <c r="D64" s="64" t="s">
        <v>344</v>
      </c>
      <c r="E64" s="65" t="s">
        <v>345</v>
      </c>
      <c r="F64" s="71" t="s">
        <v>21</v>
      </c>
      <c r="G64" s="64" t="s">
        <v>280</v>
      </c>
      <c r="H64" s="64" t="s">
        <v>44</v>
      </c>
      <c r="I64" s="65"/>
      <c r="J64" s="65"/>
    </row>
    <row r="65" spans="2:10" ht="18" customHeight="1" x14ac:dyDescent="0.45">
      <c r="B65" s="68" t="s">
        <v>277</v>
      </c>
      <c r="C65" s="69" t="s">
        <v>346</v>
      </c>
      <c r="D65" s="63" t="s">
        <v>347</v>
      </c>
      <c r="E65" s="66" t="s">
        <v>348</v>
      </c>
      <c r="F65" s="63" t="s">
        <v>21</v>
      </c>
      <c r="G65" s="63" t="s">
        <v>280</v>
      </c>
      <c r="H65" s="63" t="s">
        <v>44</v>
      </c>
      <c r="I65" s="63"/>
      <c r="J65" s="63"/>
    </row>
    <row r="66" spans="2:10" ht="18" customHeight="1" x14ac:dyDescent="0.45">
      <c r="B66" s="65" t="s">
        <v>277</v>
      </c>
      <c r="C66" s="70" t="s">
        <v>305</v>
      </c>
      <c r="D66" s="64" t="s">
        <v>349</v>
      </c>
      <c r="E66" s="65" t="s">
        <v>350</v>
      </c>
      <c r="F66" s="71" t="s">
        <v>21</v>
      </c>
      <c r="G66" s="64" t="s">
        <v>280</v>
      </c>
      <c r="H66" s="64" t="s">
        <v>44</v>
      </c>
      <c r="I66" s="65"/>
      <c r="J66" s="65"/>
    </row>
    <row r="67" spans="2:10" ht="18" customHeight="1" x14ac:dyDescent="0.45">
      <c r="B67" s="68" t="s">
        <v>277</v>
      </c>
      <c r="C67" s="69" t="s">
        <v>308</v>
      </c>
      <c r="D67" s="63" t="s">
        <v>351</v>
      </c>
      <c r="E67" s="66" t="s">
        <v>352</v>
      </c>
      <c r="F67" s="63" t="s">
        <v>21</v>
      </c>
      <c r="G67" s="63" t="s">
        <v>280</v>
      </c>
      <c r="H67" s="63" t="s">
        <v>44</v>
      </c>
      <c r="I67" s="63"/>
      <c r="J67" s="63"/>
    </row>
    <row r="68" spans="2:10" ht="18" customHeight="1" x14ac:dyDescent="0.45">
      <c r="B68" s="65" t="s">
        <v>277</v>
      </c>
      <c r="C68" s="70" t="s">
        <v>353</v>
      </c>
      <c r="D68" s="64" t="s">
        <v>354</v>
      </c>
      <c r="E68" s="65" t="s">
        <v>355</v>
      </c>
      <c r="F68" s="71" t="s">
        <v>21</v>
      </c>
      <c r="G68" s="64" t="s">
        <v>280</v>
      </c>
      <c r="H68" s="64" t="s">
        <v>44</v>
      </c>
      <c r="I68" s="65"/>
      <c r="J68" s="65"/>
    </row>
    <row r="69" spans="2:10" ht="18" customHeight="1" x14ac:dyDescent="0.45">
      <c r="B69" s="68" t="s">
        <v>277</v>
      </c>
      <c r="C69" s="69" t="s">
        <v>356</v>
      </c>
      <c r="D69" s="63" t="s">
        <v>357</v>
      </c>
      <c r="E69" s="66" t="s">
        <v>358</v>
      </c>
      <c r="F69" s="63" t="s">
        <v>21</v>
      </c>
      <c r="G69" s="63" t="s">
        <v>280</v>
      </c>
      <c r="H69" s="63" t="s">
        <v>44</v>
      </c>
      <c r="I69" s="63"/>
      <c r="J69" s="63"/>
    </row>
    <row r="70" spans="2:10" ht="18" customHeight="1" x14ac:dyDescent="0.45">
      <c r="B70" s="65" t="s">
        <v>277</v>
      </c>
      <c r="C70" s="70" t="s">
        <v>353</v>
      </c>
      <c r="D70" s="64" t="s">
        <v>359</v>
      </c>
      <c r="E70" s="65" t="s">
        <v>360</v>
      </c>
      <c r="F70" s="71" t="s">
        <v>21</v>
      </c>
      <c r="G70" s="64" t="s">
        <v>280</v>
      </c>
      <c r="H70" s="64" t="s">
        <v>44</v>
      </c>
      <c r="I70" s="65"/>
      <c r="J70" s="65"/>
    </row>
    <row r="71" spans="2:10" ht="18" customHeight="1" x14ac:dyDescent="0.45">
      <c r="B71" s="68" t="s">
        <v>277</v>
      </c>
      <c r="C71" s="69" t="s">
        <v>353</v>
      </c>
      <c r="D71" s="63" t="s">
        <v>361</v>
      </c>
      <c r="E71" s="66" t="s">
        <v>362</v>
      </c>
      <c r="F71" s="63" t="s">
        <v>21</v>
      </c>
      <c r="G71" s="63" t="s">
        <v>280</v>
      </c>
      <c r="H71" s="63" t="s">
        <v>44</v>
      </c>
      <c r="I71" s="63"/>
      <c r="J71" s="63"/>
    </row>
    <row r="72" spans="2:10" ht="18" customHeight="1" x14ac:dyDescent="0.45">
      <c r="B72" s="65" t="s">
        <v>277</v>
      </c>
      <c r="C72" s="70" t="s">
        <v>363</v>
      </c>
      <c r="D72" s="64" t="s">
        <v>364</v>
      </c>
      <c r="E72" s="65" t="s">
        <v>365</v>
      </c>
      <c r="F72" s="71" t="s">
        <v>21</v>
      </c>
      <c r="G72" s="64" t="s">
        <v>280</v>
      </c>
      <c r="H72" s="64" t="s">
        <v>44</v>
      </c>
      <c r="I72" s="65"/>
      <c r="J72" s="65"/>
    </row>
    <row r="73" spans="2:10" ht="18" customHeight="1" x14ac:dyDescent="0.45">
      <c r="B73" s="68" t="s">
        <v>277</v>
      </c>
      <c r="C73" s="69" t="s">
        <v>303</v>
      </c>
      <c r="D73" s="63" t="s">
        <v>366</v>
      </c>
      <c r="E73" s="66" t="s">
        <v>367</v>
      </c>
      <c r="F73" s="63" t="s">
        <v>21</v>
      </c>
      <c r="G73" s="63" t="s">
        <v>280</v>
      </c>
      <c r="H73" s="63" t="s">
        <v>44</v>
      </c>
      <c r="I73" s="63"/>
      <c r="J73" s="63"/>
    </row>
    <row r="74" spans="2:10" ht="18" customHeight="1" x14ac:dyDescent="0.45">
      <c r="B74" s="65" t="s">
        <v>277</v>
      </c>
      <c r="C74" s="70" t="s">
        <v>303</v>
      </c>
      <c r="D74" s="64" t="s">
        <v>368</v>
      </c>
      <c r="E74" s="65" t="s">
        <v>369</v>
      </c>
      <c r="F74" s="71" t="s">
        <v>21</v>
      </c>
      <c r="G74" s="64" t="s">
        <v>280</v>
      </c>
      <c r="H74" s="64" t="s">
        <v>44</v>
      </c>
      <c r="I74" s="65"/>
      <c r="J74" s="65"/>
    </row>
    <row r="75" spans="2:10" x14ac:dyDescent="0.45">
      <c r="B75" s="68" t="s">
        <v>277</v>
      </c>
      <c r="C75" s="69" t="s">
        <v>309</v>
      </c>
      <c r="D75" s="63" t="s">
        <v>370</v>
      </c>
      <c r="E75" s="66" t="s">
        <v>371</v>
      </c>
      <c r="F75" s="63" t="s">
        <v>21</v>
      </c>
      <c r="G75" s="63" t="s">
        <v>280</v>
      </c>
      <c r="H75" s="63" t="s">
        <v>44</v>
      </c>
      <c r="I75" s="63"/>
      <c r="J75" s="63"/>
    </row>
    <row r="76" spans="2:10" x14ac:dyDescent="0.45">
      <c r="B76" s="65" t="s">
        <v>277</v>
      </c>
      <c r="C76" s="70" t="s">
        <v>372</v>
      </c>
      <c r="D76" s="64" t="s">
        <v>373</v>
      </c>
      <c r="E76" s="65" t="s">
        <v>374</v>
      </c>
      <c r="F76" s="71" t="s">
        <v>21</v>
      </c>
      <c r="G76" s="64" t="s">
        <v>280</v>
      </c>
      <c r="H76" s="64" t="s">
        <v>44</v>
      </c>
      <c r="I76" s="65"/>
      <c r="J76" s="65"/>
    </row>
    <row r="77" spans="2:10" x14ac:dyDescent="0.45">
      <c r="B77" s="68" t="s">
        <v>277</v>
      </c>
      <c r="C77" s="69" t="s">
        <v>372</v>
      </c>
      <c r="D77" s="63" t="s">
        <v>375</v>
      </c>
      <c r="E77" s="66" t="s">
        <v>376</v>
      </c>
      <c r="F77" s="63" t="s">
        <v>21</v>
      </c>
      <c r="G77" s="63" t="s">
        <v>280</v>
      </c>
      <c r="H77" s="63" t="s">
        <v>44</v>
      </c>
      <c r="I77" s="63"/>
      <c r="J77" s="63"/>
    </row>
    <row r="78" spans="2:10" x14ac:dyDescent="0.45">
      <c r="B78" s="65" t="s">
        <v>277</v>
      </c>
      <c r="C78" s="70" t="s">
        <v>377</v>
      </c>
      <c r="D78" s="64" t="s">
        <v>378</v>
      </c>
      <c r="E78" s="65" t="s">
        <v>379</v>
      </c>
      <c r="F78" s="71" t="s">
        <v>21</v>
      </c>
      <c r="G78" s="64" t="s">
        <v>280</v>
      </c>
      <c r="H78" s="64" t="s">
        <v>44</v>
      </c>
      <c r="I78" s="65"/>
      <c r="J78" s="65"/>
    </row>
    <row r="79" spans="2:10" x14ac:dyDescent="0.45">
      <c r="B79" s="68" t="s">
        <v>277</v>
      </c>
      <c r="C79" s="69" t="s">
        <v>307</v>
      </c>
      <c r="D79" s="63" t="s">
        <v>380</v>
      </c>
      <c r="E79" s="66" t="s">
        <v>381</v>
      </c>
      <c r="F79" s="63" t="s">
        <v>21</v>
      </c>
      <c r="G79" s="63" t="s">
        <v>280</v>
      </c>
      <c r="H79" s="63" t="s">
        <v>44</v>
      </c>
      <c r="I79" s="63"/>
      <c r="J79" s="63"/>
    </row>
    <row r="80" spans="2:10" x14ac:dyDescent="0.45">
      <c r="B80" s="65" t="s">
        <v>277</v>
      </c>
      <c r="C80" s="70" t="s">
        <v>301</v>
      </c>
      <c r="D80" s="64" t="s">
        <v>382</v>
      </c>
      <c r="E80" s="65" t="s">
        <v>383</v>
      </c>
      <c r="F80" s="71" t="s">
        <v>21</v>
      </c>
      <c r="G80" s="64" t="s">
        <v>280</v>
      </c>
      <c r="H80" s="64" t="s">
        <v>44</v>
      </c>
      <c r="I80" s="65"/>
      <c r="J80" s="65"/>
    </row>
    <row r="81" spans="2:10" x14ac:dyDescent="0.45">
      <c r="B81" s="65" t="s">
        <v>277</v>
      </c>
      <c r="C81" s="70" t="s">
        <v>301</v>
      </c>
      <c r="D81" s="64" t="s">
        <v>311</v>
      </c>
      <c r="E81" s="65" t="s">
        <v>312</v>
      </c>
      <c r="F81" s="71" t="s">
        <v>21</v>
      </c>
      <c r="G81" s="64" t="s">
        <v>280</v>
      </c>
      <c r="H81" s="64" t="s">
        <v>44</v>
      </c>
      <c r="I81" s="65"/>
      <c r="J81" s="65"/>
    </row>
    <row r="82" spans="2:10" x14ac:dyDescent="0.45">
      <c r="B82" s="68" t="s">
        <v>277</v>
      </c>
      <c r="C82" s="69" t="s">
        <v>301</v>
      </c>
      <c r="D82" s="63" t="s">
        <v>384</v>
      </c>
      <c r="E82" s="66" t="s">
        <v>385</v>
      </c>
      <c r="F82" s="63" t="s">
        <v>21</v>
      </c>
      <c r="G82" s="63" t="s">
        <v>280</v>
      </c>
      <c r="H82" s="63" t="s">
        <v>44</v>
      </c>
      <c r="I82" s="63"/>
      <c r="J82" s="63"/>
    </row>
    <row r="83" spans="2:10" x14ac:dyDescent="0.45">
      <c r="B83" s="65" t="s">
        <v>277</v>
      </c>
      <c r="C83" s="70" t="s">
        <v>386</v>
      </c>
      <c r="D83" s="64" t="s">
        <v>387</v>
      </c>
      <c r="E83" s="65" t="s">
        <v>388</v>
      </c>
      <c r="F83" s="71" t="s">
        <v>21</v>
      </c>
      <c r="G83" s="64" t="s">
        <v>280</v>
      </c>
      <c r="H83" s="64" t="s">
        <v>44</v>
      </c>
      <c r="I83" s="65"/>
      <c r="J83" s="65"/>
    </row>
    <row r="84" spans="2:10" x14ac:dyDescent="0.45">
      <c r="B84" s="68" t="s">
        <v>277</v>
      </c>
      <c r="C84" s="69" t="s">
        <v>301</v>
      </c>
      <c r="D84" s="63" t="s">
        <v>389</v>
      </c>
      <c r="E84" s="66" t="s">
        <v>390</v>
      </c>
      <c r="F84" s="63" t="s">
        <v>21</v>
      </c>
      <c r="G84" s="63" t="s">
        <v>280</v>
      </c>
      <c r="H84" s="63" t="s">
        <v>44</v>
      </c>
      <c r="I84" s="63"/>
      <c r="J84" s="63"/>
    </row>
    <row r="85" spans="2:10" x14ac:dyDescent="0.45">
      <c r="B85" s="65" t="s">
        <v>277</v>
      </c>
      <c r="C85" s="70" t="s">
        <v>301</v>
      </c>
      <c r="D85" s="64" t="s">
        <v>391</v>
      </c>
      <c r="E85" s="65" t="s">
        <v>392</v>
      </c>
      <c r="F85" s="71" t="s">
        <v>21</v>
      </c>
      <c r="G85" s="64" t="s">
        <v>280</v>
      </c>
      <c r="H85" s="64" t="s">
        <v>44</v>
      </c>
      <c r="I85" s="65"/>
      <c r="J85" s="65"/>
    </row>
    <row r="86" spans="2:10" x14ac:dyDescent="0.45">
      <c r="B86" s="65" t="s">
        <v>277</v>
      </c>
      <c r="C86" s="70" t="s">
        <v>301</v>
      </c>
      <c r="D86" s="64" t="s">
        <v>393</v>
      </c>
      <c r="E86" s="65" t="s">
        <v>394</v>
      </c>
      <c r="F86" s="71" t="s">
        <v>21</v>
      </c>
      <c r="G86" s="64" t="s">
        <v>280</v>
      </c>
      <c r="H86" s="64" t="s">
        <v>44</v>
      </c>
      <c r="I86" s="65"/>
      <c r="J86" s="65"/>
    </row>
    <row r="87" spans="2:10" x14ac:dyDescent="0.45">
      <c r="B87" s="68" t="s">
        <v>277</v>
      </c>
      <c r="C87" s="69" t="s">
        <v>301</v>
      </c>
      <c r="D87" s="63" t="s">
        <v>395</v>
      </c>
      <c r="E87" s="66" t="s">
        <v>396</v>
      </c>
      <c r="F87" s="63" t="s">
        <v>21</v>
      </c>
      <c r="G87" s="63" t="s">
        <v>280</v>
      </c>
      <c r="H87" s="63" t="s">
        <v>44</v>
      </c>
      <c r="I87" s="63"/>
      <c r="J87" s="63"/>
    </row>
    <row r="88" spans="2:10" x14ac:dyDescent="0.45">
      <c r="B88" s="68" t="s">
        <v>277</v>
      </c>
      <c r="C88" s="69" t="s">
        <v>397</v>
      </c>
      <c r="D88" s="63" t="s">
        <v>398</v>
      </c>
      <c r="E88" s="66" t="s">
        <v>399</v>
      </c>
      <c r="F88" s="63" t="s">
        <v>21</v>
      </c>
      <c r="G88" s="63" t="s">
        <v>280</v>
      </c>
      <c r="H88" s="63" t="s">
        <v>44</v>
      </c>
      <c r="I88" s="63"/>
      <c r="J88" s="63"/>
    </row>
    <row r="89" spans="2:10" x14ac:dyDescent="0.45">
      <c r="B89" s="65" t="s">
        <v>277</v>
      </c>
      <c r="C89" s="70" t="s">
        <v>400</v>
      </c>
      <c r="D89" s="64" t="s">
        <v>401</v>
      </c>
      <c r="E89" s="65" t="s">
        <v>402</v>
      </c>
      <c r="F89" s="71" t="s">
        <v>21</v>
      </c>
      <c r="G89" s="64" t="s">
        <v>280</v>
      </c>
      <c r="H89" s="64" t="s">
        <v>44</v>
      </c>
      <c r="I89" s="65"/>
      <c r="J89" s="65"/>
    </row>
    <row r="90" spans="2:10" x14ac:dyDescent="0.45">
      <c r="B90" s="65"/>
      <c r="C90" s="70"/>
      <c r="D90" s="64"/>
      <c r="E90" s="65"/>
      <c r="F90" s="71"/>
      <c r="G90" s="64"/>
      <c r="H90" s="64"/>
      <c r="I90" s="65"/>
      <c r="J90" s="65"/>
    </row>
    <row r="91" spans="2:10" x14ac:dyDescent="0.45">
      <c r="B91" s="68"/>
      <c r="C91" s="69"/>
      <c r="D91" s="63"/>
      <c r="E91" s="66"/>
      <c r="F91" s="63"/>
      <c r="G91" s="63"/>
      <c r="H91" s="63"/>
      <c r="I91" s="63"/>
      <c r="J91" s="63"/>
    </row>
  </sheetData>
  <phoneticPr fontId="1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U25"/>
  <sheetViews>
    <sheetView zoomScaleNormal="100" workbookViewId="0">
      <selection activeCell="G10" sqref="G10:H10"/>
    </sheetView>
  </sheetViews>
  <sheetFormatPr defaultRowHeight="15" customHeight="1" x14ac:dyDescent="0.45"/>
  <cols>
    <col min="2" max="2" width="18.86328125" customWidth="1"/>
    <col min="3" max="3" width="17.59765625" customWidth="1"/>
    <col min="4" max="4" width="12.3984375" customWidth="1"/>
    <col min="6" max="6" width="11.59765625" customWidth="1"/>
    <col min="7" max="7" width="10.59765625" customWidth="1"/>
    <col min="8" max="8" width="11.73046875" customWidth="1"/>
    <col min="9" max="10" width="2.59765625" customWidth="1"/>
    <col min="11" max="12" width="18.3984375" customWidth="1"/>
    <col min="14" max="14" width="20" bestFit="1" customWidth="1"/>
    <col min="19" max="19" width="10.86328125" customWidth="1"/>
    <col min="20" max="20" width="11.1328125" customWidth="1"/>
  </cols>
  <sheetData>
    <row r="2" spans="2:21" ht="15.4" x14ac:dyDescent="0.45">
      <c r="B2" s="9" t="s">
        <v>403</v>
      </c>
      <c r="C2" s="10"/>
      <c r="D2" s="11"/>
    </row>
    <row r="3" spans="2:21" ht="14.25" x14ac:dyDescent="0.45">
      <c r="B3" s="12"/>
      <c r="C3" s="13"/>
      <c r="D3" s="11"/>
    </row>
    <row r="4" spans="2:21" ht="18.75" customHeight="1" x14ac:dyDescent="0.45">
      <c r="B4" s="14"/>
      <c r="C4" s="14"/>
      <c r="D4" s="15" t="s">
        <v>404</v>
      </c>
      <c r="E4" s="14"/>
      <c r="F4" s="14"/>
      <c r="G4" s="14"/>
      <c r="H4" s="14"/>
    </row>
    <row r="5" spans="2:21" ht="14.25" x14ac:dyDescent="0.45">
      <c r="B5" s="5" t="s">
        <v>245</v>
      </c>
      <c r="C5" s="5" t="s">
        <v>405</v>
      </c>
      <c r="D5" s="5" t="s">
        <v>406</v>
      </c>
      <c r="E5" s="5" t="s">
        <v>3</v>
      </c>
      <c r="F5" s="5" t="s">
        <v>407</v>
      </c>
      <c r="G5" s="5" t="s">
        <v>408</v>
      </c>
      <c r="H5" s="50" t="s">
        <v>409</v>
      </c>
    </row>
    <row r="6" spans="2:21" ht="63.75" x14ac:dyDescent="0.45">
      <c r="B6" s="16" t="s">
        <v>410</v>
      </c>
      <c r="C6" s="16" t="s">
        <v>255</v>
      </c>
      <c r="D6" s="16" t="s">
        <v>411</v>
      </c>
      <c r="E6" s="16" t="s">
        <v>412</v>
      </c>
      <c r="F6" s="16" t="s">
        <v>413</v>
      </c>
      <c r="G6" s="16" t="s">
        <v>414</v>
      </c>
      <c r="H6" s="49"/>
    </row>
    <row r="7" spans="2:21" ht="18.75" customHeight="1" x14ac:dyDescent="0.45">
      <c r="B7" s="17" t="s">
        <v>415</v>
      </c>
      <c r="C7" s="17"/>
      <c r="D7" s="17"/>
      <c r="E7" s="17"/>
      <c r="F7" s="17" t="s">
        <v>416</v>
      </c>
      <c r="G7" s="17" t="s">
        <v>417</v>
      </c>
      <c r="H7" s="51" t="s">
        <v>417</v>
      </c>
      <c r="K7" s="89" t="s">
        <v>418</v>
      </c>
      <c r="L7" s="90"/>
      <c r="N7">
        <v>8</v>
      </c>
      <c r="S7" t="s">
        <v>419</v>
      </c>
    </row>
    <row r="8" spans="2:21" ht="18.75" customHeight="1" x14ac:dyDescent="0.45">
      <c r="B8" s="19" t="str">
        <f>FI_Process!D7</f>
        <v>IMP_N_GAS</v>
      </c>
      <c r="C8" s="19" t="str">
        <f>FI_Process!E7</f>
        <v>Supply Natural Gas</v>
      </c>
      <c r="D8" s="19" t="str">
        <f>FI_Comm!D7</f>
        <v>N_GAS</v>
      </c>
      <c r="E8" s="19"/>
      <c r="F8" s="19"/>
      <c r="G8" s="19"/>
      <c r="H8" s="7"/>
      <c r="K8" s="91"/>
      <c r="L8" s="92"/>
      <c r="N8">
        <f>N7*8760/1000/0.5</f>
        <v>140.16</v>
      </c>
      <c r="O8" t="s">
        <v>21</v>
      </c>
      <c r="S8" t="s">
        <v>420</v>
      </c>
      <c r="T8" t="s">
        <v>421</v>
      </c>
      <c r="U8" t="s">
        <v>422</v>
      </c>
    </row>
    <row r="9" spans="2:21" ht="18.75" customHeight="1" x14ac:dyDescent="0.45">
      <c r="B9" s="8"/>
      <c r="C9" s="8"/>
      <c r="D9" s="8"/>
      <c r="E9" s="45" t="s">
        <v>301</v>
      </c>
      <c r="F9" s="8">
        <v>5.6063999999999998</v>
      </c>
      <c r="G9" s="8">
        <f>Q9+R9</f>
        <v>44.9</v>
      </c>
      <c r="H9" s="8"/>
      <c r="K9" s="91"/>
      <c r="L9" s="92"/>
      <c r="Q9" s="8">
        <v>1.9</v>
      </c>
      <c r="R9" s="8">
        <v>43</v>
      </c>
      <c r="S9">
        <f>Q9+R9</f>
        <v>44.9</v>
      </c>
      <c r="T9">
        <f>S9/1000</f>
        <v>4.4899999999999995E-2</v>
      </c>
      <c r="U9">
        <f>T9/1000</f>
        <v>4.4899999999999994E-5</v>
      </c>
    </row>
    <row r="10" spans="2:21" ht="18.75" customHeight="1" x14ac:dyDescent="0.45">
      <c r="B10" s="7"/>
      <c r="C10" s="7"/>
      <c r="D10" s="7"/>
      <c r="E10" s="46" t="s">
        <v>308</v>
      </c>
      <c r="F10" s="7">
        <v>0.15759999999999999</v>
      </c>
      <c r="G10" s="7">
        <f>Q10+R10</f>
        <v>44.9</v>
      </c>
      <c r="H10" s="7"/>
      <c r="K10" s="91"/>
      <c r="L10" s="92"/>
      <c r="N10">
        <f>(0.32/0.5)*365*24</f>
        <v>5606.4</v>
      </c>
      <c r="O10" t="s">
        <v>423</v>
      </c>
      <c r="Q10" s="7">
        <v>1.9</v>
      </c>
      <c r="R10" s="7">
        <v>43</v>
      </c>
    </row>
    <row r="11" spans="2:21" ht="18.75" customHeight="1" x14ac:dyDescent="0.45">
      <c r="B11" s="32" t="s">
        <v>424</v>
      </c>
      <c r="C11" s="32"/>
      <c r="D11" s="32"/>
      <c r="E11" s="32"/>
      <c r="F11" s="32"/>
      <c r="G11" s="32"/>
      <c r="H11" s="41"/>
      <c r="K11" s="93"/>
      <c r="L11" s="94"/>
      <c r="N11">
        <f>N10/10^3</f>
        <v>5.6063999999999998</v>
      </c>
      <c r="O11" t="s">
        <v>21</v>
      </c>
    </row>
    <row r="12" spans="2:21" ht="18.75" customHeight="1" x14ac:dyDescent="0.45">
      <c r="B12" s="19" t="str">
        <f>FI_Process!D8</f>
        <v>IMP_OIL</v>
      </c>
      <c r="C12" s="19" t="str">
        <f>FI_Process!E8</f>
        <v>Supply Fuel Oil</v>
      </c>
      <c r="D12" s="19" t="str">
        <f>FI_Comm!D8</f>
        <v>OIL</v>
      </c>
      <c r="E12" s="19"/>
      <c r="F12" s="19"/>
      <c r="G12" s="19"/>
      <c r="H12" s="7"/>
      <c r="K12" t="s">
        <v>425</v>
      </c>
    </row>
    <row r="13" spans="2:21" ht="18.75" customHeight="1" x14ac:dyDescent="0.45">
      <c r="B13" s="8"/>
      <c r="C13" s="8"/>
      <c r="D13" s="8" t="str">
        <f>D12</f>
        <v>OIL</v>
      </c>
      <c r="E13" s="45" t="s">
        <v>301</v>
      </c>
      <c r="F13" s="8">
        <v>2048.0880000000002</v>
      </c>
      <c r="G13" s="8">
        <v>2.76</v>
      </c>
      <c r="H13" s="8">
        <v>57.02</v>
      </c>
      <c r="K13" s="53" t="s">
        <v>426</v>
      </c>
    </row>
    <row r="14" spans="2:21" ht="18.75" customHeight="1" x14ac:dyDescent="0.45">
      <c r="B14" s="7"/>
      <c r="C14" s="7"/>
      <c r="D14" s="7" t="str">
        <f>D12</f>
        <v>OIL</v>
      </c>
      <c r="E14" s="46" t="s">
        <v>308</v>
      </c>
      <c r="F14" s="7">
        <v>630.36959999999999</v>
      </c>
      <c r="G14" s="7">
        <v>2.76</v>
      </c>
      <c r="H14" s="7">
        <v>57.02</v>
      </c>
      <c r="K14" s="53" t="s">
        <v>427</v>
      </c>
    </row>
    <row r="15" spans="2:21" ht="18.75" customHeight="1" x14ac:dyDescent="0.45">
      <c r="B15" s="32" t="s">
        <v>424</v>
      </c>
      <c r="C15" s="32"/>
      <c r="D15" s="32"/>
      <c r="E15" s="32"/>
      <c r="F15" s="32"/>
      <c r="G15" s="32"/>
      <c r="H15" s="41"/>
    </row>
    <row r="16" spans="2:21" ht="18.75" customHeight="1" x14ac:dyDescent="0.45">
      <c r="B16" s="19" t="str">
        <f>FI_Process!D9</f>
        <v>IMP_DIESEL</v>
      </c>
      <c r="C16" s="19" t="str">
        <f>FI_Process!E9</f>
        <v>Supply of Diesel</v>
      </c>
      <c r="D16" s="19" t="str">
        <f>FI_Comm!D9</f>
        <v>DIESEL</v>
      </c>
      <c r="E16" s="19"/>
      <c r="F16" s="19"/>
      <c r="G16" s="19"/>
      <c r="H16" s="40"/>
    </row>
    <row r="17" spans="2:11" ht="18.75" customHeight="1" x14ac:dyDescent="0.45">
      <c r="B17" s="8"/>
      <c r="C17" s="8"/>
      <c r="D17" s="8"/>
      <c r="E17" s="45" t="s">
        <v>301</v>
      </c>
      <c r="F17" s="8">
        <v>1.7520000000000001E-2</v>
      </c>
      <c r="G17" s="8">
        <v>2.76</v>
      </c>
      <c r="H17" s="54"/>
      <c r="K17" s="48" t="s">
        <v>428</v>
      </c>
    </row>
    <row r="18" spans="2:11" ht="18.75" customHeight="1" x14ac:dyDescent="0.45">
      <c r="B18" s="7"/>
      <c r="C18" s="7"/>
      <c r="D18" s="7"/>
      <c r="E18" s="46" t="s">
        <v>308</v>
      </c>
      <c r="F18" s="7">
        <v>7.0080000000000003E-3</v>
      </c>
      <c r="G18" s="7">
        <v>2.76</v>
      </c>
      <c r="H18" s="59"/>
    </row>
    <row r="19" spans="2:11" ht="18.75" customHeight="1" x14ac:dyDescent="0.45">
      <c r="B19" s="33" t="s">
        <v>424</v>
      </c>
      <c r="C19" s="33"/>
      <c r="D19" s="33"/>
      <c r="E19" s="33"/>
      <c r="F19" s="33"/>
      <c r="G19" s="33"/>
      <c r="H19" s="60"/>
    </row>
    <row r="20" spans="2:11" ht="18.75" customHeight="1" x14ac:dyDescent="0.45">
      <c r="B20" s="19" t="str">
        <f>FI_Process!D10</f>
        <v>IMP_W_INC</v>
      </c>
      <c r="C20" s="19" t="str">
        <f>FI_Process!E10</f>
        <v>Supply Waste</v>
      </c>
      <c r="D20" s="19" t="str">
        <f>FI_Comm!D10</f>
        <v>W_INC</v>
      </c>
      <c r="E20" s="19"/>
      <c r="F20" s="19"/>
      <c r="G20" s="19"/>
      <c r="H20" s="40"/>
    </row>
    <row r="21" spans="2:11" ht="18.75" customHeight="1" x14ac:dyDescent="0.45">
      <c r="B21" s="8"/>
      <c r="C21" s="8"/>
      <c r="D21" s="8"/>
      <c r="E21" s="45" t="s">
        <v>309</v>
      </c>
      <c r="F21" s="8">
        <v>140.16</v>
      </c>
      <c r="G21" s="8">
        <v>0.81</v>
      </c>
      <c r="H21" s="54"/>
      <c r="K21" s="48" t="s">
        <v>429</v>
      </c>
    </row>
    <row r="22" spans="2:11" ht="14.25" x14ac:dyDescent="0.45">
      <c r="B22" s="33" t="s">
        <v>424</v>
      </c>
      <c r="C22" s="33"/>
      <c r="D22" s="33"/>
      <c r="E22" s="33"/>
      <c r="F22" s="33"/>
      <c r="G22" s="33"/>
      <c r="H22" s="41"/>
    </row>
    <row r="23" spans="2:11" ht="14.25" x14ac:dyDescent="0.45">
      <c r="B23" s="8" t="str">
        <f>FI_Process!D11</f>
        <v>MIN_SUN</v>
      </c>
      <c r="C23" s="8" t="str">
        <f>FI_Process!E11</f>
        <v>Supply Solar</v>
      </c>
      <c r="D23" s="8" t="str">
        <f>FI_Comm!D11</f>
        <v>SUN</v>
      </c>
      <c r="E23" s="8"/>
      <c r="F23" s="8"/>
      <c r="G23" s="8">
        <v>9.9999999999999995E-7</v>
      </c>
      <c r="H23" s="8"/>
    </row>
    <row r="24" spans="2:11" ht="14.25" x14ac:dyDescent="0.45">
      <c r="B24" s="7" t="str">
        <f>FI_Process!D12</f>
        <v>MIN_WND</v>
      </c>
      <c r="C24" s="7" t="str">
        <f>FI_Process!E12</f>
        <v>Supply Wind</v>
      </c>
      <c r="D24" s="7" t="str">
        <f>FI_Comm!D12</f>
        <v>WND</v>
      </c>
      <c r="E24" s="7"/>
      <c r="F24" s="7"/>
      <c r="G24" s="59">
        <v>9.9999999999999995E-7</v>
      </c>
      <c r="H24" s="7"/>
    </row>
    <row r="25" spans="2:11" ht="14.25" x14ac:dyDescent="0.45">
      <c r="B25" s="26" t="str">
        <f>FI_Process!D13</f>
        <v>MIN_HYD</v>
      </c>
      <c r="C25" s="26" t="str">
        <f>FI_Process!E13</f>
        <v>Supply Water</v>
      </c>
      <c r="D25" s="26" t="str">
        <f>FI_Comm!D14</f>
        <v>HYD</v>
      </c>
      <c r="E25" s="26"/>
      <c r="F25" s="26"/>
      <c r="G25" s="61">
        <v>9.9999999999999995E-7</v>
      </c>
      <c r="H25" s="52"/>
    </row>
  </sheetData>
  <mergeCells count="1">
    <mergeCell ref="K7:L11"/>
  </mergeCells>
  <phoneticPr fontId="17" type="noConversion"/>
  <hyperlinks>
    <hyperlink ref="K13" r:id="rId1" xr:uid="{0E734413-FB8E-4FCD-852B-58B646615D6B}"/>
    <hyperlink ref="K14" r:id="rId2" xr:uid="{CE13F4FE-1F98-4260-A8A2-FABD7DD39B75}"/>
  </hyperlinks>
  <pageMargins left="0.7" right="0.7" top="0.75" bottom="0.75" header="0.3" footer="0.3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817E-B20B-4F5F-9C6B-CE9C5B6447BD}">
  <dimension ref="B2:AG47"/>
  <sheetViews>
    <sheetView zoomScale="90" zoomScaleNormal="90" workbookViewId="0">
      <selection activeCell="B8" sqref="B8:F47"/>
    </sheetView>
  </sheetViews>
  <sheetFormatPr defaultRowHeight="14.25" x14ac:dyDescent="0.45"/>
  <cols>
    <col min="1" max="1" width="5.3984375" customWidth="1"/>
    <col min="2" max="2" width="18.1328125" customWidth="1"/>
    <col min="3" max="3" width="27" customWidth="1"/>
    <col min="4" max="4" width="10.265625" customWidth="1"/>
    <col min="5" max="5" width="13.73046875" customWidth="1"/>
    <col min="6" max="6" width="10.86328125" customWidth="1"/>
    <col min="7" max="7" width="9.1328125" customWidth="1"/>
    <col min="8" max="8" width="13.73046875" bestFit="1" customWidth="1"/>
    <col min="9" max="9" width="9" customWidth="1"/>
    <col min="10" max="14" width="8.265625" bestFit="1" customWidth="1"/>
    <col min="15" max="15" width="8" bestFit="1" customWidth="1"/>
    <col min="16" max="16" width="10.86328125" customWidth="1"/>
    <col min="17" max="17" width="11.1328125" customWidth="1"/>
    <col min="19" max="19" width="10.59765625" bestFit="1" customWidth="1"/>
    <col min="20" max="20" width="11.86328125" bestFit="1" customWidth="1"/>
    <col min="21" max="21" width="9.3984375" bestFit="1" customWidth="1"/>
    <col min="22" max="22" width="10.3984375" bestFit="1" customWidth="1"/>
  </cols>
  <sheetData>
    <row r="2" spans="2:33" ht="15.4" x14ac:dyDescent="0.45">
      <c r="B2" s="9" t="s">
        <v>430</v>
      </c>
      <c r="C2" s="10"/>
      <c r="E2" s="11"/>
    </row>
    <row r="3" spans="2:33" x14ac:dyDescent="0.45">
      <c r="B3" s="12"/>
      <c r="C3" s="13"/>
      <c r="E3" s="11"/>
    </row>
    <row r="4" spans="2:33" ht="18.75" customHeight="1" x14ac:dyDescent="0.45">
      <c r="B4" s="14"/>
      <c r="C4" s="14"/>
      <c r="D4" s="14"/>
      <c r="E4" s="15" t="s">
        <v>404</v>
      </c>
      <c r="F4" s="15"/>
      <c r="G4" s="18"/>
      <c r="H4" s="18"/>
      <c r="I4" s="18"/>
      <c r="J4" s="18"/>
      <c r="K4" s="18"/>
      <c r="L4" s="18"/>
      <c r="M4" s="18"/>
      <c r="N4" s="18"/>
      <c r="O4" s="34"/>
      <c r="P4" s="34"/>
      <c r="Q4" s="14"/>
    </row>
    <row r="5" spans="2:33" ht="26.25" x14ac:dyDescent="0.45">
      <c r="B5" s="5" t="s">
        <v>245</v>
      </c>
      <c r="C5" s="5" t="s">
        <v>405</v>
      </c>
      <c r="D5" s="5" t="s">
        <v>431</v>
      </c>
      <c r="E5" s="5" t="s">
        <v>406</v>
      </c>
      <c r="F5" s="5" t="s">
        <v>3</v>
      </c>
      <c r="G5" s="5" t="s">
        <v>432</v>
      </c>
      <c r="H5" s="5" t="s">
        <v>433</v>
      </c>
      <c r="I5" s="5" t="s">
        <v>434</v>
      </c>
      <c r="J5" s="5" t="s">
        <v>435</v>
      </c>
      <c r="K5" s="5" t="s">
        <v>436</v>
      </c>
      <c r="L5" s="5" t="s">
        <v>437</v>
      </c>
      <c r="M5" s="5" t="s">
        <v>438</v>
      </c>
      <c r="N5" s="5" t="s">
        <v>439</v>
      </c>
      <c r="O5" s="5" t="s">
        <v>440</v>
      </c>
      <c r="P5" s="5" t="s">
        <v>441</v>
      </c>
      <c r="Q5" s="5" t="s">
        <v>442</v>
      </c>
    </row>
    <row r="6" spans="2:33" ht="38.25" x14ac:dyDescent="0.45">
      <c r="B6" s="16" t="s">
        <v>410</v>
      </c>
      <c r="C6" s="16" t="s">
        <v>255</v>
      </c>
      <c r="D6" s="16" t="s">
        <v>443</v>
      </c>
      <c r="E6" s="16" t="s">
        <v>411</v>
      </c>
      <c r="F6" s="16"/>
      <c r="G6" s="16" t="s">
        <v>444</v>
      </c>
      <c r="H6" s="16" t="s">
        <v>445</v>
      </c>
      <c r="I6" s="16" t="s">
        <v>446</v>
      </c>
      <c r="J6" s="95" t="s">
        <v>447</v>
      </c>
      <c r="K6" s="95"/>
      <c r="L6" s="95"/>
      <c r="M6" s="95"/>
      <c r="N6" s="95"/>
      <c r="O6" s="16" t="s">
        <v>448</v>
      </c>
      <c r="P6" s="16" t="s">
        <v>449</v>
      </c>
      <c r="Q6" s="16" t="s">
        <v>450</v>
      </c>
      <c r="AC6" t="s">
        <v>21</v>
      </c>
    </row>
    <row r="7" spans="2:33" ht="18.75" customHeight="1" x14ac:dyDescent="0.45">
      <c r="B7" s="17" t="s">
        <v>451</v>
      </c>
      <c r="C7" s="17"/>
      <c r="D7" s="17"/>
      <c r="E7" s="17"/>
      <c r="F7" s="17"/>
      <c r="G7" s="17" t="s">
        <v>452</v>
      </c>
      <c r="H7" s="37" t="s">
        <v>453</v>
      </c>
      <c r="I7" s="17"/>
      <c r="J7" s="17" t="s">
        <v>280</v>
      </c>
      <c r="K7" s="17" t="s">
        <v>280</v>
      </c>
      <c r="L7" s="17" t="s">
        <v>280</v>
      </c>
      <c r="M7" s="17" t="s">
        <v>280</v>
      </c>
      <c r="N7" s="17" t="s">
        <v>280</v>
      </c>
      <c r="O7" s="17" t="s">
        <v>452</v>
      </c>
      <c r="P7" s="17" t="s">
        <v>454</v>
      </c>
      <c r="Q7" s="17" t="s">
        <v>417</v>
      </c>
      <c r="U7" t="s">
        <v>455</v>
      </c>
      <c r="V7" t="s">
        <v>456</v>
      </c>
      <c r="AC7">
        <v>2023</v>
      </c>
      <c r="AD7">
        <v>2025</v>
      </c>
      <c r="AE7">
        <v>2030</v>
      </c>
      <c r="AF7">
        <v>2035</v>
      </c>
      <c r="AG7">
        <v>2040</v>
      </c>
    </row>
    <row r="8" spans="2:33" ht="27" customHeight="1" x14ac:dyDescent="0.45">
      <c r="B8" s="19" t="str">
        <f>FI_Process!D14</f>
        <v>PP_N_GAS</v>
      </c>
      <c r="C8" s="19" t="str">
        <f>FI_Process!E14</f>
        <v>Exhisting Power Plant Natural Gas</v>
      </c>
      <c r="D8" s="19"/>
      <c r="E8" s="19"/>
      <c r="F8" s="40"/>
      <c r="G8" s="19"/>
      <c r="H8" s="40">
        <f>(365*24)/10^3</f>
        <v>8.76</v>
      </c>
      <c r="I8" s="19"/>
      <c r="J8" s="19"/>
      <c r="K8" s="19"/>
      <c r="L8" s="19"/>
      <c r="M8" s="19"/>
      <c r="N8" s="19"/>
      <c r="O8" s="19">
        <v>0.9</v>
      </c>
      <c r="P8" s="19"/>
      <c r="Q8" s="19"/>
      <c r="T8">
        <v>3.3</v>
      </c>
      <c r="U8">
        <v>3300</v>
      </c>
      <c r="V8">
        <v>3.3</v>
      </c>
    </row>
    <row r="9" spans="2:33" ht="18.75" customHeight="1" x14ac:dyDescent="0.45">
      <c r="B9" s="8"/>
      <c r="C9" s="8"/>
      <c r="D9" s="64" t="str">
        <f>FI_Comm!D7</f>
        <v>N_GAS</v>
      </c>
      <c r="E9" s="64" t="str">
        <f>FI_Comm!D19</f>
        <v>ELC_N4</v>
      </c>
      <c r="F9" s="39" t="s">
        <v>302</v>
      </c>
      <c r="G9" s="8">
        <v>0.5</v>
      </c>
      <c r="H9" s="8"/>
      <c r="I9" s="8">
        <v>0.43</v>
      </c>
      <c r="J9" s="8">
        <v>0.32</v>
      </c>
      <c r="K9" s="8">
        <v>0.16</v>
      </c>
      <c r="L9" s="8">
        <v>0.08</v>
      </c>
      <c r="M9" s="8">
        <v>0.04</v>
      </c>
      <c r="N9" s="8">
        <v>0.02</v>
      </c>
      <c r="O9" s="8"/>
      <c r="P9" s="8">
        <v>21</v>
      </c>
      <c r="Q9" s="8">
        <v>1.99</v>
      </c>
      <c r="AC9">
        <f t="shared" ref="AC9:AG10" si="0">J9*$I9*$H$8</f>
        <v>1.205376</v>
      </c>
      <c r="AD9">
        <f t="shared" si="0"/>
        <v>0.602688</v>
      </c>
      <c r="AE9">
        <f t="shared" si="0"/>
        <v>0.301344</v>
      </c>
      <c r="AF9">
        <f t="shared" si="0"/>
        <v>0.150672</v>
      </c>
      <c r="AG9">
        <f t="shared" si="0"/>
        <v>7.5336E-2</v>
      </c>
    </row>
    <row r="10" spans="2:33" ht="18.75" customHeight="1" x14ac:dyDescent="0.45">
      <c r="B10" s="7"/>
      <c r="C10" s="7"/>
      <c r="D10" s="68" t="str">
        <f>FI_Comm!D7</f>
        <v>N_GAS</v>
      </c>
      <c r="E10" s="63" t="str">
        <f>FI_Comm!D37</f>
        <v>ELC_N22</v>
      </c>
      <c r="F10" s="38" t="s">
        <v>308</v>
      </c>
      <c r="G10" s="7">
        <v>0.5</v>
      </c>
      <c r="H10" s="7"/>
      <c r="I10" s="7">
        <v>0.63</v>
      </c>
      <c r="J10" s="7">
        <v>8.9999999999999993E-3</v>
      </c>
      <c r="K10" s="7">
        <v>4.4999999999999997E-3</v>
      </c>
      <c r="L10" s="7">
        <v>2.2000000000000001E-3</v>
      </c>
      <c r="M10" s="7">
        <v>1.1000000000000001E-3</v>
      </c>
      <c r="N10" s="7">
        <v>2.0000000000000001E-4</v>
      </c>
      <c r="O10" s="7"/>
      <c r="P10" s="7">
        <v>21</v>
      </c>
      <c r="Q10" s="7">
        <v>1.99</v>
      </c>
      <c r="S10" s="62"/>
      <c r="AC10">
        <f t="shared" si="0"/>
        <v>4.9669199999999997E-2</v>
      </c>
      <c r="AD10">
        <f t="shared" si="0"/>
        <v>2.4834599999999998E-2</v>
      </c>
      <c r="AE10">
        <f t="shared" si="0"/>
        <v>1.214136E-2</v>
      </c>
      <c r="AF10">
        <f t="shared" si="0"/>
        <v>6.0706800000000002E-3</v>
      </c>
      <c r="AG10">
        <f t="shared" si="0"/>
        <v>1.1037600000000001E-3</v>
      </c>
    </row>
    <row r="11" spans="2:33" ht="18.75" customHeight="1" x14ac:dyDescent="0.45">
      <c r="B11" s="32" t="s">
        <v>424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</row>
    <row r="12" spans="2:33" ht="18.75" customHeight="1" x14ac:dyDescent="0.45">
      <c r="B12" s="19" t="str">
        <f>FI_Process!D15</f>
        <v>PP_OIL</v>
      </c>
      <c r="C12" s="19" t="str">
        <f>FI_Process!E15</f>
        <v>Existing Fuel Oil Power Plant</v>
      </c>
      <c r="D12" s="19"/>
      <c r="E12" s="19"/>
      <c r="F12" s="19"/>
      <c r="G12" s="19"/>
      <c r="H12" s="19">
        <v>8.76</v>
      </c>
      <c r="I12" s="19"/>
      <c r="J12" s="19"/>
      <c r="K12" s="19"/>
      <c r="L12" s="19"/>
      <c r="M12" s="19"/>
      <c r="N12" s="19"/>
      <c r="O12" s="19">
        <v>0.98</v>
      </c>
      <c r="P12" s="19"/>
      <c r="Q12" s="19"/>
    </row>
    <row r="13" spans="2:33" ht="18.75" customHeight="1" x14ac:dyDescent="0.45">
      <c r="B13" s="8"/>
      <c r="C13" s="8"/>
      <c r="D13" s="8" t="str">
        <f>FI_Comm!D8</f>
        <v>OIL</v>
      </c>
      <c r="E13" s="8" t="str">
        <f>FI_Comm!D19</f>
        <v>ELC_N4</v>
      </c>
      <c r="F13" s="39" t="s">
        <v>302</v>
      </c>
      <c r="G13" s="8">
        <v>0.6</v>
      </c>
      <c r="H13" s="8"/>
      <c r="I13" s="8">
        <v>0.43</v>
      </c>
      <c r="J13" s="8">
        <v>116.9</v>
      </c>
      <c r="K13" s="8">
        <v>58.45</v>
      </c>
      <c r="L13" s="8">
        <v>29.225000000000001</v>
      </c>
      <c r="M13" s="8">
        <v>14.61</v>
      </c>
      <c r="N13" s="8">
        <v>7.3070000000000004</v>
      </c>
      <c r="O13" s="8"/>
      <c r="P13" s="8">
        <v>21</v>
      </c>
      <c r="Q13" s="8">
        <v>2.76</v>
      </c>
      <c r="AC13">
        <f t="shared" ref="AC13:AG14" si="1">J13*$I13*$H$8</f>
        <v>440.33892000000003</v>
      </c>
      <c r="AD13">
        <f t="shared" si="1"/>
        <v>220.16946000000002</v>
      </c>
      <c r="AE13">
        <f t="shared" si="1"/>
        <v>110.08473000000001</v>
      </c>
      <c r="AF13">
        <f t="shared" si="1"/>
        <v>55.03294799999999</v>
      </c>
      <c r="AG13">
        <f t="shared" si="1"/>
        <v>27.524007599999997</v>
      </c>
    </row>
    <row r="14" spans="2:33" ht="18.75" customHeight="1" x14ac:dyDescent="0.45">
      <c r="B14" s="7"/>
      <c r="C14" s="7"/>
      <c r="D14" s="7" t="str">
        <f>FI_Comm!D8</f>
        <v>OIL</v>
      </c>
      <c r="E14" s="7" t="str">
        <f>FI_Comm!D37</f>
        <v>ELC_N22</v>
      </c>
      <c r="F14" s="38" t="s">
        <v>308</v>
      </c>
      <c r="G14" s="7">
        <v>0.6</v>
      </c>
      <c r="H14" s="7"/>
      <c r="I14" s="7">
        <v>0.63</v>
      </c>
      <c r="J14" s="7">
        <v>35.979999999999997</v>
      </c>
      <c r="K14" s="7">
        <v>17.989999999999998</v>
      </c>
      <c r="L14" s="7">
        <v>8.9949999999999992</v>
      </c>
      <c r="M14" s="7">
        <v>4.4974999999999996</v>
      </c>
      <c r="N14" s="7">
        <v>2.2480000000000002</v>
      </c>
      <c r="O14" s="7"/>
      <c r="P14" s="7">
        <v>21</v>
      </c>
      <c r="Q14" s="7">
        <v>2.76</v>
      </c>
      <c r="T14" s="53" t="s">
        <v>427</v>
      </c>
      <c r="AC14">
        <f t="shared" si="1"/>
        <v>198.56642399999998</v>
      </c>
      <c r="AD14">
        <f t="shared" si="1"/>
        <v>99.283211999999992</v>
      </c>
      <c r="AE14">
        <f t="shared" si="1"/>
        <v>49.641605999999996</v>
      </c>
      <c r="AF14">
        <f t="shared" si="1"/>
        <v>24.820802999999998</v>
      </c>
      <c r="AG14">
        <f t="shared" si="1"/>
        <v>12.406262400000001</v>
      </c>
    </row>
    <row r="15" spans="2:33" ht="18.75" customHeight="1" x14ac:dyDescent="0.45">
      <c r="B15" s="32" t="s">
        <v>424</v>
      </c>
      <c r="C15" s="32"/>
      <c r="D15" s="32"/>
      <c r="E15" s="32"/>
      <c r="F15" s="32"/>
      <c r="G15" s="32"/>
      <c r="H15" s="32"/>
      <c r="I15" s="32"/>
      <c r="J15" s="35"/>
      <c r="K15" s="32"/>
      <c r="L15" s="32"/>
      <c r="M15" s="32"/>
      <c r="N15" s="32"/>
      <c r="O15" s="32"/>
      <c r="P15" s="32"/>
      <c r="Q15" s="32"/>
    </row>
    <row r="16" spans="2:33" ht="18.75" customHeight="1" x14ac:dyDescent="0.45">
      <c r="B16" s="19" t="str">
        <f>FI_Process!D16</f>
        <v>PP_DIESEL</v>
      </c>
      <c r="C16" s="19" t="str">
        <f>FI_Process!E16</f>
        <v>Existing Diesel Power Plant</v>
      </c>
      <c r="D16" s="19"/>
      <c r="E16" s="19"/>
      <c r="F16" s="19"/>
      <c r="G16" s="19"/>
      <c r="H16" s="19">
        <v>8.76</v>
      </c>
      <c r="I16" s="19"/>
      <c r="J16" s="36"/>
      <c r="K16" s="19"/>
      <c r="L16" s="19"/>
      <c r="M16" s="19"/>
      <c r="N16" s="19"/>
      <c r="O16" s="19">
        <v>0.9</v>
      </c>
      <c r="P16" s="19"/>
      <c r="Q16" s="19"/>
    </row>
    <row r="17" spans="2:33" ht="18.75" customHeight="1" x14ac:dyDescent="0.45">
      <c r="B17" s="8"/>
      <c r="C17" s="8"/>
      <c r="D17" s="8" t="str">
        <f>FI_Comm!D9</f>
        <v>DIESEL</v>
      </c>
      <c r="E17" s="8" t="str">
        <f>FI_Comm!D19</f>
        <v>ELC_N4</v>
      </c>
      <c r="F17" s="39" t="s">
        <v>302</v>
      </c>
      <c r="G17" s="8">
        <v>0.4</v>
      </c>
      <c r="H17" s="8"/>
      <c r="I17" s="8">
        <v>0.43</v>
      </c>
      <c r="J17" s="8">
        <v>1E-3</v>
      </c>
      <c r="K17" s="8">
        <v>5.0000000000000001E-4</v>
      </c>
      <c r="L17" s="8">
        <v>2.5000000000000001E-4</v>
      </c>
      <c r="M17" s="64">
        <v>2.5000000000000001E-4</v>
      </c>
      <c r="N17" s="64">
        <v>2.5000000000000001E-4</v>
      </c>
      <c r="O17" s="8"/>
      <c r="P17" s="8">
        <v>21</v>
      </c>
      <c r="Q17" s="8">
        <v>2.76</v>
      </c>
      <c r="AC17">
        <f t="shared" ref="AC17:AG18" si="2">J17*$I17*$H$8</f>
        <v>3.7667999999999998E-3</v>
      </c>
      <c r="AD17">
        <f t="shared" si="2"/>
        <v>1.8833999999999999E-3</v>
      </c>
      <c r="AE17">
        <f t="shared" si="2"/>
        <v>9.4169999999999996E-4</v>
      </c>
      <c r="AF17">
        <f t="shared" si="2"/>
        <v>9.4169999999999996E-4</v>
      </c>
      <c r="AG17">
        <f t="shared" si="2"/>
        <v>9.4169999999999996E-4</v>
      </c>
    </row>
    <row r="18" spans="2:33" ht="18.75" customHeight="1" x14ac:dyDescent="0.45">
      <c r="B18" s="7"/>
      <c r="C18" s="7"/>
      <c r="D18" s="7" t="str">
        <f>FI_Comm!D9</f>
        <v>DIESEL</v>
      </c>
      <c r="E18" s="7" t="str">
        <f>FI_Comm!D37</f>
        <v>ELC_N22</v>
      </c>
      <c r="F18" s="38" t="s">
        <v>308</v>
      </c>
      <c r="G18" s="7">
        <v>0.4</v>
      </c>
      <c r="H18" s="7"/>
      <c r="I18" s="7">
        <v>0.63</v>
      </c>
      <c r="J18" s="7">
        <v>4.0000000000000002E-4</v>
      </c>
      <c r="K18" s="7">
        <v>2.0000000000000001E-4</v>
      </c>
      <c r="L18" s="7">
        <v>1E-4</v>
      </c>
      <c r="M18" s="63">
        <v>1E-4</v>
      </c>
      <c r="N18" s="63">
        <v>1E-4</v>
      </c>
      <c r="O18" s="7"/>
      <c r="P18" s="7">
        <v>21</v>
      </c>
      <c r="Q18" s="7">
        <v>2.76</v>
      </c>
      <c r="AC18">
        <f t="shared" si="2"/>
        <v>2.2075200000000001E-3</v>
      </c>
      <c r="AD18">
        <f t="shared" si="2"/>
        <v>1.1037600000000001E-3</v>
      </c>
      <c r="AE18">
        <f t="shared" si="2"/>
        <v>5.5188000000000004E-4</v>
      </c>
      <c r="AF18">
        <f t="shared" si="2"/>
        <v>5.5188000000000004E-4</v>
      </c>
      <c r="AG18">
        <f t="shared" si="2"/>
        <v>5.5188000000000004E-4</v>
      </c>
    </row>
    <row r="19" spans="2:33" ht="18.75" customHeight="1" x14ac:dyDescent="0.45">
      <c r="B19" s="32" t="s">
        <v>424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2:33" ht="18.75" customHeight="1" x14ac:dyDescent="0.45">
      <c r="B20" s="19" t="str">
        <f>FI_Process!D17</f>
        <v>PP_W_INC</v>
      </c>
      <c r="C20" s="19" t="str">
        <f>FI_Process!E17</f>
        <v>Existing Municipal Waste PP</v>
      </c>
      <c r="D20" s="19" t="str">
        <f>FI_Comm!D10</f>
        <v>W_INC</v>
      </c>
      <c r="E20" s="19" t="str">
        <f>FI_Comm!D34</f>
        <v>ELC_N19</v>
      </c>
      <c r="F20" s="19"/>
      <c r="G20" s="19"/>
      <c r="H20" s="19">
        <v>8.76</v>
      </c>
      <c r="I20" s="19"/>
      <c r="J20" s="19"/>
      <c r="K20" s="19"/>
      <c r="L20" s="19"/>
      <c r="M20" s="19"/>
      <c r="N20" s="19"/>
      <c r="O20" s="19">
        <v>0.4</v>
      </c>
      <c r="P20" s="19"/>
      <c r="Q20" s="19"/>
    </row>
    <row r="21" spans="2:33" ht="18.75" customHeight="1" x14ac:dyDescent="0.45">
      <c r="B21" s="8"/>
      <c r="C21" s="8"/>
      <c r="D21" s="8"/>
      <c r="E21" s="8"/>
      <c r="F21" s="39" t="s">
        <v>301</v>
      </c>
      <c r="G21" s="8">
        <v>0.7</v>
      </c>
      <c r="H21" s="8"/>
      <c r="I21" s="8">
        <v>0.61</v>
      </c>
      <c r="J21" s="8">
        <v>8</v>
      </c>
      <c r="K21" s="8">
        <v>4</v>
      </c>
      <c r="L21" s="8">
        <v>2</v>
      </c>
      <c r="M21" s="8">
        <v>1</v>
      </c>
      <c r="N21" s="8">
        <v>0.5</v>
      </c>
      <c r="O21" s="8"/>
      <c r="P21" s="8">
        <v>52</v>
      </c>
      <c r="Q21" s="8">
        <v>0.81</v>
      </c>
      <c r="AC21">
        <f>J21*$I21*$H$8</f>
        <v>42.748799999999996</v>
      </c>
      <c r="AD21">
        <f>K21*$I21*$H$8</f>
        <v>21.374399999999998</v>
      </c>
      <c r="AE21">
        <f>L21*$I21*$H$8</f>
        <v>10.687199999999999</v>
      </c>
      <c r="AF21">
        <f>M21*$I21*$H$8</f>
        <v>5.3435999999999995</v>
      </c>
      <c r="AG21">
        <f>N21*$I21*$H$8</f>
        <v>2.6717999999999997</v>
      </c>
    </row>
    <row r="22" spans="2:33" ht="18.75" customHeight="1" x14ac:dyDescent="0.45">
      <c r="B22" s="32" t="s">
        <v>424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</row>
    <row r="23" spans="2:33" ht="18.75" customHeight="1" x14ac:dyDescent="0.45">
      <c r="B23" s="19" t="str">
        <f>FI_Process!D18</f>
        <v>PP_PV</v>
      </c>
      <c r="C23" s="19" t="str">
        <f>FI_Process!E18</f>
        <v>Existing Photovoltaics</v>
      </c>
      <c r="D23" s="19"/>
      <c r="E23" s="19"/>
      <c r="F23" s="19"/>
      <c r="G23" s="19"/>
      <c r="H23" s="19">
        <v>8.76</v>
      </c>
      <c r="I23" s="19"/>
      <c r="J23" s="19"/>
      <c r="K23" s="19"/>
      <c r="L23" s="19"/>
      <c r="M23" s="19"/>
      <c r="N23" s="19"/>
      <c r="O23" s="19">
        <v>0.05</v>
      </c>
      <c r="P23" s="19"/>
      <c r="Q23" s="19"/>
      <c r="T23" t="s">
        <v>457</v>
      </c>
    </row>
    <row r="24" spans="2:33" ht="18.75" customHeight="1" x14ac:dyDescent="0.45">
      <c r="B24" s="8"/>
      <c r="C24" s="8"/>
      <c r="D24" s="8" t="str">
        <f>FI_Comm!D11</f>
        <v>SUN</v>
      </c>
      <c r="E24" s="8" t="str">
        <f>FI_Comm!D37</f>
        <v>ELC_N22</v>
      </c>
      <c r="F24" s="79" t="s">
        <v>308</v>
      </c>
      <c r="G24" s="8">
        <v>1</v>
      </c>
      <c r="H24" s="8"/>
      <c r="I24" s="8">
        <v>1</v>
      </c>
      <c r="J24" s="8">
        <v>16.899999999999999</v>
      </c>
      <c r="K24" s="8">
        <v>9</v>
      </c>
      <c r="L24" s="8">
        <v>9</v>
      </c>
      <c r="M24" s="8">
        <v>9</v>
      </c>
      <c r="N24" s="8">
        <v>9</v>
      </c>
      <c r="O24" s="8"/>
      <c r="P24" s="8">
        <v>13</v>
      </c>
      <c r="Q24" s="8"/>
      <c r="T24">
        <v>0.19</v>
      </c>
    </row>
    <row r="25" spans="2:33" ht="18.75" customHeight="1" x14ac:dyDescent="0.45">
      <c r="B25" s="7"/>
      <c r="C25" s="7"/>
      <c r="D25" s="7" t="str">
        <f>FI_Comm!D11</f>
        <v>SUN</v>
      </c>
      <c r="E25" s="7" t="str">
        <f>FI_Comm!D27</f>
        <v>ELC_N12</v>
      </c>
      <c r="F25" s="77" t="s">
        <v>305</v>
      </c>
      <c r="G25" s="7">
        <v>1</v>
      </c>
      <c r="H25" s="7"/>
      <c r="I25" s="7">
        <v>1</v>
      </c>
      <c r="J25" s="7">
        <v>6</v>
      </c>
      <c r="K25" s="7">
        <v>6</v>
      </c>
      <c r="L25" s="7">
        <v>6</v>
      </c>
      <c r="M25" s="7">
        <v>6</v>
      </c>
      <c r="N25" s="7">
        <v>6</v>
      </c>
      <c r="O25" s="7"/>
      <c r="P25" s="7">
        <v>13</v>
      </c>
      <c r="Q25" s="7"/>
      <c r="T25">
        <v>0.18</v>
      </c>
    </row>
    <row r="26" spans="2:33" ht="18.75" customHeight="1" x14ac:dyDescent="0.45">
      <c r="B26" s="64"/>
      <c r="C26" s="64"/>
      <c r="D26" s="64" t="str">
        <f>FI_Comm!D11</f>
        <v>SUN</v>
      </c>
      <c r="E26" s="64" t="str">
        <f>FI_Comm!D17</f>
        <v>ELC_N2</v>
      </c>
      <c r="F26" s="76" t="s">
        <v>301</v>
      </c>
      <c r="G26" s="64">
        <v>1</v>
      </c>
      <c r="H26" s="64"/>
      <c r="I26" s="64">
        <v>1</v>
      </c>
      <c r="J26" s="64">
        <v>7.9</v>
      </c>
      <c r="K26" s="64">
        <v>7.9</v>
      </c>
      <c r="L26" s="64">
        <v>7.9</v>
      </c>
      <c r="M26" s="64">
        <v>7.9</v>
      </c>
      <c r="N26" s="64">
        <v>7.9</v>
      </c>
      <c r="O26" s="64"/>
      <c r="P26" s="64">
        <v>13</v>
      </c>
      <c r="Q26" s="64"/>
    </row>
    <row r="27" spans="2:33" ht="18.75" customHeight="1" x14ac:dyDescent="0.45">
      <c r="B27" s="7"/>
      <c r="C27" s="7"/>
      <c r="D27" s="7" t="str">
        <f>FI_Comm!D11</f>
        <v>SUN</v>
      </c>
      <c r="E27" s="7" t="str">
        <f>FI_Comm!D32</f>
        <v>ELC_N17</v>
      </c>
      <c r="F27" s="77" t="s">
        <v>309</v>
      </c>
      <c r="G27" s="7">
        <v>1</v>
      </c>
      <c r="H27" s="7"/>
      <c r="I27" s="7">
        <v>1</v>
      </c>
      <c r="J27" s="7">
        <v>3.2</v>
      </c>
      <c r="K27" s="7">
        <v>3.2</v>
      </c>
      <c r="L27" s="7">
        <v>3.2</v>
      </c>
      <c r="M27" s="7">
        <v>3.2</v>
      </c>
      <c r="N27" s="7">
        <v>3.2</v>
      </c>
      <c r="O27" s="7"/>
      <c r="P27" s="7">
        <v>13</v>
      </c>
      <c r="Q27" s="7"/>
    </row>
    <row r="28" spans="2:33" ht="18.75" customHeight="1" x14ac:dyDescent="0.45">
      <c r="B28" s="64"/>
      <c r="C28" s="64"/>
      <c r="D28" s="64" t="str">
        <f>FI_Comm!D11</f>
        <v>SUN</v>
      </c>
      <c r="E28" s="64" t="str">
        <f>FI_Comm!D18</f>
        <v>ELC_N3</v>
      </c>
      <c r="F28" s="76" t="s">
        <v>302</v>
      </c>
      <c r="G28" s="64">
        <v>1</v>
      </c>
      <c r="H28" s="64"/>
      <c r="I28" s="64">
        <v>1</v>
      </c>
      <c r="J28" s="64">
        <v>3.8</v>
      </c>
      <c r="K28" s="64">
        <v>3.8</v>
      </c>
      <c r="L28" s="64">
        <v>3.8</v>
      </c>
      <c r="M28" s="64">
        <v>3.8</v>
      </c>
      <c r="N28" s="64">
        <v>3.8</v>
      </c>
      <c r="O28" s="64"/>
      <c r="P28" s="64">
        <v>13</v>
      </c>
      <c r="Q28" s="64"/>
    </row>
    <row r="29" spans="2:33" ht="18.75" customHeight="1" x14ac:dyDescent="0.45">
      <c r="B29" s="64"/>
      <c r="C29" s="64"/>
      <c r="D29" s="64" t="str">
        <f>FI_Comm!D11</f>
        <v>SUN</v>
      </c>
      <c r="E29" s="64" t="str">
        <f>FI_Comm!D24</f>
        <v>ELC_N9</v>
      </c>
      <c r="F29" s="76" t="s">
        <v>303</v>
      </c>
      <c r="G29" s="64">
        <v>1</v>
      </c>
      <c r="H29" s="64"/>
      <c r="I29" s="64">
        <v>1</v>
      </c>
      <c r="J29" s="64">
        <v>1.1000000000000001</v>
      </c>
      <c r="K29" s="64">
        <v>1.1000000000000001</v>
      </c>
      <c r="L29" s="64">
        <v>1.1000000000000001</v>
      </c>
      <c r="M29" s="64">
        <v>1.1000000000000001</v>
      </c>
      <c r="N29" s="64">
        <v>1.1000000000000001</v>
      </c>
      <c r="O29" s="64"/>
      <c r="P29" s="64">
        <v>13</v>
      </c>
      <c r="Q29" s="64"/>
    </row>
    <row r="30" spans="2:33" ht="18.75" customHeight="1" x14ac:dyDescent="0.45">
      <c r="B30" s="7"/>
      <c r="C30" s="7"/>
      <c r="D30" s="7" t="str">
        <f>FI_Comm!D11</f>
        <v>SUN</v>
      </c>
      <c r="E30" s="7" t="str">
        <f>FI_Comm!D26</f>
        <v>ELC_N11</v>
      </c>
      <c r="F30" s="77" t="s">
        <v>305</v>
      </c>
      <c r="G30" s="7">
        <v>1</v>
      </c>
      <c r="H30" s="7"/>
      <c r="I30" s="7">
        <v>1</v>
      </c>
      <c r="J30" s="7">
        <v>1.1000000000000001</v>
      </c>
      <c r="K30" s="7">
        <v>1.1000000000000001</v>
      </c>
      <c r="L30" s="7">
        <v>1.1000000000000001</v>
      </c>
      <c r="M30" s="7">
        <v>1.1000000000000001</v>
      </c>
      <c r="N30" s="7">
        <v>1.1000000000000001</v>
      </c>
      <c r="O30" s="7"/>
      <c r="P30" s="7">
        <v>13</v>
      </c>
      <c r="Q30" s="7"/>
    </row>
    <row r="31" spans="2:33" ht="18.75" customHeight="1" x14ac:dyDescent="0.45">
      <c r="B31" s="41" t="s">
        <v>424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T31">
        <v>0.28399999999999997</v>
      </c>
    </row>
    <row r="32" spans="2:33" ht="18.75" customHeight="1" x14ac:dyDescent="0.45">
      <c r="B32" s="19" t="str">
        <f>FI_Process!D19</f>
        <v>PP_WND</v>
      </c>
      <c r="C32" s="19" t="str">
        <f>FI_Process!E19</f>
        <v>Existing Onshore Wind Turbines</v>
      </c>
      <c r="D32" s="19"/>
      <c r="E32" s="19"/>
      <c r="F32" s="19"/>
      <c r="G32" s="19"/>
      <c r="H32" s="19">
        <v>8.76</v>
      </c>
      <c r="I32" s="19"/>
      <c r="J32" s="19"/>
      <c r="K32" s="19"/>
      <c r="L32" s="19"/>
      <c r="M32" s="19"/>
      <c r="N32" s="19"/>
      <c r="O32" s="19">
        <v>0.3</v>
      </c>
      <c r="P32" s="19"/>
      <c r="Q32" s="19"/>
      <c r="T32">
        <v>0.22900000000000001</v>
      </c>
    </row>
    <row r="33" spans="2:33" ht="18.75" customHeight="1" x14ac:dyDescent="0.45">
      <c r="B33" s="8"/>
      <c r="C33" s="8"/>
      <c r="D33" s="8" t="str">
        <f>FI_Comm!D12</f>
        <v>WND</v>
      </c>
      <c r="E33" s="8" t="str">
        <f>FI_Comm!D37</f>
        <v>ELC_N22</v>
      </c>
      <c r="F33" s="39" t="s">
        <v>308</v>
      </c>
      <c r="G33" s="8">
        <v>1</v>
      </c>
      <c r="H33" s="8"/>
      <c r="I33" s="8">
        <v>1</v>
      </c>
      <c r="J33" s="8">
        <v>0.9</v>
      </c>
      <c r="K33" s="8">
        <v>0.9</v>
      </c>
      <c r="L33" s="8">
        <v>0.9</v>
      </c>
      <c r="M33" s="8">
        <v>0.9</v>
      </c>
      <c r="N33" s="8">
        <v>0.9</v>
      </c>
      <c r="O33" s="8"/>
      <c r="P33" s="8">
        <v>18</v>
      </c>
      <c r="Q33" s="8"/>
      <c r="T33">
        <v>0.78900000000000003</v>
      </c>
    </row>
    <row r="34" spans="2:33" ht="18.75" customHeight="1" x14ac:dyDescent="0.45">
      <c r="B34" s="7"/>
      <c r="C34" s="7"/>
      <c r="D34" s="7" t="str">
        <f>FI_Comm!D12</f>
        <v>WND</v>
      </c>
      <c r="E34" s="7" t="str">
        <f>FI_Comm!D25</f>
        <v>ELC_N10</v>
      </c>
      <c r="F34" s="38" t="s">
        <v>304</v>
      </c>
      <c r="G34" s="7">
        <v>1</v>
      </c>
      <c r="H34" s="7"/>
      <c r="I34" s="7">
        <v>1</v>
      </c>
      <c r="J34" s="7">
        <v>29.1</v>
      </c>
      <c r="K34" s="7">
        <v>29.1</v>
      </c>
      <c r="L34" s="7">
        <v>29.1</v>
      </c>
      <c r="M34" s="7">
        <v>29.1</v>
      </c>
      <c r="N34" s="7">
        <v>29.1</v>
      </c>
      <c r="O34" s="7"/>
      <c r="P34" s="7">
        <v>18</v>
      </c>
      <c r="Q34" s="7"/>
      <c r="T34">
        <v>0.19700000000000001</v>
      </c>
    </row>
    <row r="35" spans="2:33" ht="18.75" customHeight="1" x14ac:dyDescent="0.45">
      <c r="B35" s="8"/>
      <c r="C35" s="8"/>
      <c r="D35" s="8" t="str">
        <f>FI_Comm!D12</f>
        <v>WND</v>
      </c>
      <c r="E35" s="8" t="str">
        <f>FI_Comm!D24</f>
        <v>ELC_N9</v>
      </c>
      <c r="F35" s="39" t="s">
        <v>303</v>
      </c>
      <c r="G35" s="8">
        <v>1</v>
      </c>
      <c r="H35" s="8"/>
      <c r="I35" s="8">
        <v>1</v>
      </c>
      <c r="J35" s="8">
        <v>11.8</v>
      </c>
      <c r="K35" s="8">
        <v>11.8</v>
      </c>
      <c r="L35" s="8">
        <v>11.8</v>
      </c>
      <c r="M35" s="8">
        <v>11.8</v>
      </c>
      <c r="N35" s="8">
        <v>11.8</v>
      </c>
      <c r="O35" s="8"/>
      <c r="P35" s="8">
        <v>18</v>
      </c>
      <c r="Q35" s="8"/>
    </row>
    <row r="36" spans="2:33" ht="18.75" customHeight="1" x14ac:dyDescent="0.45">
      <c r="B36" s="7"/>
      <c r="C36" s="7"/>
      <c r="D36" s="7" t="str">
        <f>FI_Comm!D12</f>
        <v>WND</v>
      </c>
      <c r="E36" s="7" t="str">
        <f>FI_Comm!D35</f>
        <v>ELC_N20</v>
      </c>
      <c r="F36" s="38" t="s">
        <v>310</v>
      </c>
      <c r="G36" s="7">
        <v>1</v>
      </c>
      <c r="H36" s="7"/>
      <c r="I36" s="7">
        <v>1</v>
      </c>
      <c r="J36" s="7">
        <v>20.36</v>
      </c>
      <c r="K36" s="7">
        <v>20.36</v>
      </c>
      <c r="L36" s="7">
        <v>20.36</v>
      </c>
      <c r="M36" s="7">
        <v>20.36</v>
      </c>
      <c r="N36" s="7">
        <v>20.36</v>
      </c>
      <c r="O36" s="7"/>
      <c r="P36" s="7">
        <v>18</v>
      </c>
      <c r="Q36" s="7"/>
    </row>
    <row r="37" spans="2:33" ht="18.75" customHeight="1" x14ac:dyDescent="0.45">
      <c r="B37" s="41" t="s">
        <v>424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T37">
        <v>0.14199999999999999</v>
      </c>
      <c r="AC37">
        <f>J39*$I39*$H$8</f>
        <v>148.91999999999999</v>
      </c>
      <c r="AD37">
        <f>K39*$I39*$H$8</f>
        <v>148.91999999999999</v>
      </c>
      <c r="AE37">
        <f>L39*$I39*$H$8</f>
        <v>148.91999999999999</v>
      </c>
      <c r="AF37">
        <f>M39*$I39*$H$8</f>
        <v>148.91999999999999</v>
      </c>
      <c r="AG37">
        <f>N39*$I39*$H$8</f>
        <v>148.91999999999999</v>
      </c>
    </row>
    <row r="38" spans="2:33" ht="18.75" customHeight="1" x14ac:dyDescent="0.45">
      <c r="B38" s="43" t="str">
        <f>FI_Process!D20</f>
        <v>PP_HYD</v>
      </c>
      <c r="C38" s="43" t="str">
        <f>FI_Process!E20</f>
        <v>Exhisting Hydro Power Plant</v>
      </c>
      <c r="D38" s="43"/>
      <c r="E38" s="44"/>
      <c r="F38" s="43"/>
      <c r="G38" s="19"/>
      <c r="H38" s="19">
        <v>8.76</v>
      </c>
      <c r="I38" s="19"/>
      <c r="J38" s="19"/>
      <c r="K38" s="19"/>
      <c r="L38" s="19"/>
      <c r="M38" s="19"/>
      <c r="N38" s="19"/>
      <c r="O38" s="19">
        <v>0.75</v>
      </c>
      <c r="P38" s="19"/>
      <c r="Q38" s="19"/>
      <c r="T38">
        <v>7.9000000000000001E-2</v>
      </c>
      <c r="AC38">
        <f>J41*$I41*$H$8</f>
        <v>14.891999999999999</v>
      </c>
      <c r="AD38">
        <f>K41*$I41*$H$8</f>
        <v>14.891999999999999</v>
      </c>
      <c r="AE38">
        <f>L41*$I41*$H$8</f>
        <v>14.891999999999999</v>
      </c>
      <c r="AF38">
        <f>M41*$I41*$H$8</f>
        <v>14.891999999999999</v>
      </c>
      <c r="AG38">
        <f>N41*$I41*$H$8</f>
        <v>14.891999999999999</v>
      </c>
    </row>
    <row r="39" spans="2:33" x14ac:dyDescent="0.45">
      <c r="B39" s="64"/>
      <c r="C39" s="64"/>
      <c r="D39" s="64" t="str">
        <f>FI_Comm!D14</f>
        <v>HYD</v>
      </c>
      <c r="E39" s="64" t="str">
        <f>FI_Comm!D27</f>
        <v>ELC_N12</v>
      </c>
      <c r="F39" s="76" t="s">
        <v>305</v>
      </c>
      <c r="G39" s="64">
        <v>1</v>
      </c>
      <c r="H39" s="64"/>
      <c r="I39" s="64">
        <v>1</v>
      </c>
      <c r="J39" s="64">
        <v>17</v>
      </c>
      <c r="K39" s="64">
        <v>17</v>
      </c>
      <c r="L39" s="64">
        <v>17</v>
      </c>
      <c r="M39" s="64">
        <v>17</v>
      </c>
      <c r="N39" s="64">
        <v>17</v>
      </c>
      <c r="O39" s="64"/>
      <c r="P39" s="64">
        <v>46</v>
      </c>
      <c r="Q39" s="64">
        <v>2E-3</v>
      </c>
      <c r="T39">
        <v>0.34300000000000003</v>
      </c>
      <c r="AC39">
        <f>J43*$I43*$H$8</f>
        <v>14.891999999999999</v>
      </c>
      <c r="AD39">
        <f>K43*$I43*$H$8</f>
        <v>14.891999999999999</v>
      </c>
      <c r="AE39">
        <f>L43*$I43*$H$8</f>
        <v>14.891999999999999</v>
      </c>
      <c r="AF39">
        <f>M43*$I43*$H$8</f>
        <v>14.891999999999999</v>
      </c>
      <c r="AG39">
        <f>N43*$I43*$H$8</f>
        <v>14.891999999999999</v>
      </c>
    </row>
    <row r="40" spans="2:33" x14ac:dyDescent="0.45">
      <c r="B40" s="7"/>
      <c r="C40" s="7"/>
      <c r="D40" s="7" t="str">
        <f>FI_Comm!D14</f>
        <v>HYD</v>
      </c>
      <c r="E40" s="7" t="str">
        <f>FI_Comm!D26</f>
        <v>ELC_N11</v>
      </c>
      <c r="F40" s="77" t="s">
        <v>305</v>
      </c>
      <c r="G40" s="7">
        <v>1</v>
      </c>
      <c r="H40" s="7"/>
      <c r="I40" s="7">
        <v>1</v>
      </c>
      <c r="J40" s="7">
        <v>7.45</v>
      </c>
      <c r="K40" s="7">
        <v>7.45</v>
      </c>
      <c r="L40" s="7">
        <v>7.45</v>
      </c>
      <c r="M40" s="7">
        <v>7.45</v>
      </c>
      <c r="N40" s="7">
        <v>7.45</v>
      </c>
      <c r="O40" s="7"/>
      <c r="P40" s="7">
        <v>46</v>
      </c>
      <c r="Q40" s="7">
        <v>2E-3</v>
      </c>
    </row>
    <row r="41" spans="2:33" x14ac:dyDescent="0.45">
      <c r="B41" s="64"/>
      <c r="C41" s="64"/>
      <c r="D41" s="64" t="str">
        <f>FI_Comm!D14</f>
        <v>HYD</v>
      </c>
      <c r="E41" s="64" t="str">
        <f>FI_Comm!D38</f>
        <v>ELC_N23</v>
      </c>
      <c r="F41" s="76" t="s">
        <v>302</v>
      </c>
      <c r="G41" s="64">
        <v>1</v>
      </c>
      <c r="H41" s="64"/>
      <c r="I41" s="64">
        <v>1</v>
      </c>
      <c r="J41" s="64">
        <v>1.7</v>
      </c>
      <c r="K41" s="64">
        <v>1.7</v>
      </c>
      <c r="L41" s="64">
        <v>1.7</v>
      </c>
      <c r="M41" s="64">
        <v>1.7</v>
      </c>
      <c r="N41" s="64">
        <v>1.7</v>
      </c>
      <c r="O41" s="64"/>
      <c r="P41" s="64">
        <v>46</v>
      </c>
      <c r="Q41" s="64">
        <v>2E-3</v>
      </c>
      <c r="T41">
        <v>0.109</v>
      </c>
      <c r="AC41">
        <f>J45*$I45*$H$8</f>
        <v>26.28</v>
      </c>
      <c r="AD41">
        <f>K45*$I45*$H$8</f>
        <v>26.28</v>
      </c>
      <c r="AE41">
        <f>L45*$I45*$H$8</f>
        <v>26.28</v>
      </c>
      <c r="AF41">
        <f>M45*$I45*$H$8</f>
        <v>26.28</v>
      </c>
      <c r="AG41">
        <f>N45*$I45*$H$8</f>
        <v>26.28</v>
      </c>
    </row>
    <row r="42" spans="2:33" x14ac:dyDescent="0.45">
      <c r="B42" s="7"/>
      <c r="C42" s="7"/>
      <c r="D42" s="7" t="str">
        <f>FI_Comm!D14</f>
        <v>HYD</v>
      </c>
      <c r="E42" s="7" t="str">
        <f>FI_Comm!D19</f>
        <v>ELC_N4</v>
      </c>
      <c r="F42" s="77" t="s">
        <v>302</v>
      </c>
      <c r="G42" s="7">
        <v>1</v>
      </c>
      <c r="H42" s="7"/>
      <c r="I42" s="7">
        <v>1</v>
      </c>
      <c r="J42" s="7">
        <v>24</v>
      </c>
      <c r="K42" s="7">
        <v>24</v>
      </c>
      <c r="L42" s="7">
        <v>24</v>
      </c>
      <c r="M42" s="7">
        <v>24</v>
      </c>
      <c r="N42" s="7">
        <v>24</v>
      </c>
      <c r="O42" s="7"/>
      <c r="P42" s="7">
        <v>46</v>
      </c>
      <c r="Q42" s="7">
        <v>2E-3</v>
      </c>
    </row>
    <row r="43" spans="2:33" x14ac:dyDescent="0.45">
      <c r="B43" s="64"/>
      <c r="C43" s="64"/>
      <c r="D43" s="64" t="str">
        <f>FI_Comm!D14</f>
        <v>HYD</v>
      </c>
      <c r="E43" s="64" t="str">
        <f>FI_Comm!D20</f>
        <v>ELC_N5</v>
      </c>
      <c r="F43" s="76" t="s">
        <v>301</v>
      </c>
      <c r="G43" s="64">
        <v>1</v>
      </c>
      <c r="H43" s="64"/>
      <c r="I43" s="64">
        <v>1</v>
      </c>
      <c r="J43" s="64">
        <v>1.7</v>
      </c>
      <c r="K43" s="64">
        <v>1.7</v>
      </c>
      <c r="L43" s="64">
        <v>1.7</v>
      </c>
      <c r="M43" s="64">
        <v>1.7</v>
      </c>
      <c r="N43" s="64">
        <v>1.7</v>
      </c>
      <c r="O43" s="64"/>
      <c r="P43" s="64">
        <v>46</v>
      </c>
      <c r="Q43" s="64">
        <v>2E-3</v>
      </c>
      <c r="AC43">
        <f>J46*$I46*$H$8</f>
        <v>42.047999999999995</v>
      </c>
      <c r="AD43">
        <f>K46*$I46*$H$8</f>
        <v>42.047999999999995</v>
      </c>
      <c r="AE43">
        <f>L46*$I46*$H$8</f>
        <v>42.047999999999995</v>
      </c>
      <c r="AF43">
        <f>M46*$I46*$H$8</f>
        <v>42.047999999999995</v>
      </c>
      <c r="AG43">
        <f>N46*$I46*$H$8</f>
        <v>42.047999999999995</v>
      </c>
    </row>
    <row r="44" spans="2:33" x14ac:dyDescent="0.45">
      <c r="B44" s="7"/>
      <c r="C44" s="7"/>
      <c r="D44" s="7" t="str">
        <f>FI_Comm!D14</f>
        <v>HYD</v>
      </c>
      <c r="E44" s="7" t="str">
        <f>FI_Comm!D22</f>
        <v>ELC_N7</v>
      </c>
      <c r="F44" s="77" t="s">
        <v>301</v>
      </c>
      <c r="G44" s="7">
        <v>1</v>
      </c>
      <c r="H44" s="7"/>
      <c r="I44" s="7">
        <v>1</v>
      </c>
      <c r="J44" s="7">
        <v>0.8</v>
      </c>
      <c r="K44" s="7">
        <v>0.8</v>
      </c>
      <c r="L44" s="7">
        <v>0.8</v>
      </c>
      <c r="M44" s="7">
        <v>0.8</v>
      </c>
      <c r="N44" s="7">
        <v>0.8</v>
      </c>
      <c r="O44" s="7"/>
      <c r="P44" s="7">
        <v>46</v>
      </c>
      <c r="Q44" s="7">
        <v>2E-3</v>
      </c>
    </row>
    <row r="45" spans="2:33" x14ac:dyDescent="0.45">
      <c r="B45" s="64"/>
      <c r="C45" s="64"/>
      <c r="D45" s="64" t="str">
        <f>FI_Comm!D14</f>
        <v>HYD</v>
      </c>
      <c r="E45" s="64" t="str">
        <f>FI_Comm!D28</f>
        <v>ELC_N13</v>
      </c>
      <c r="F45" s="76" t="s">
        <v>306</v>
      </c>
      <c r="G45" s="64">
        <v>1</v>
      </c>
      <c r="H45" s="64"/>
      <c r="I45" s="64">
        <v>1</v>
      </c>
      <c r="J45" s="64">
        <v>3</v>
      </c>
      <c r="K45" s="64">
        <v>3</v>
      </c>
      <c r="L45" s="64">
        <v>3</v>
      </c>
      <c r="M45" s="64">
        <v>3</v>
      </c>
      <c r="N45" s="64">
        <v>3</v>
      </c>
      <c r="O45" s="64"/>
      <c r="P45" s="64">
        <v>46</v>
      </c>
      <c r="Q45" s="64">
        <v>2E-3</v>
      </c>
      <c r="T45">
        <v>9.7000000000000003E-2</v>
      </c>
      <c r="AC45">
        <f>J47*$I47*$H$8</f>
        <v>21.023999999999997</v>
      </c>
      <c r="AD45">
        <f>K47*$I47*$H$8</f>
        <v>21.023999999999997</v>
      </c>
      <c r="AE45">
        <f>L47*$I47*$H$8</f>
        <v>21.023999999999997</v>
      </c>
      <c r="AF45">
        <f>M47*$I47*$H$8</f>
        <v>21.023999999999997</v>
      </c>
      <c r="AG45">
        <f>N47*$I47*$H$8</f>
        <v>21.023999999999997</v>
      </c>
    </row>
    <row r="46" spans="2:33" x14ac:dyDescent="0.45">
      <c r="B46" s="7"/>
      <c r="C46" s="7"/>
      <c r="D46" s="7" t="str">
        <f>FI_Comm!D14</f>
        <v>HYD</v>
      </c>
      <c r="E46" s="7" t="str">
        <f>FI_Comm!D43</f>
        <v>ELC_N28</v>
      </c>
      <c r="F46" s="77" t="s">
        <v>303</v>
      </c>
      <c r="G46" s="7">
        <v>1</v>
      </c>
      <c r="H46" s="7"/>
      <c r="I46" s="7">
        <v>1</v>
      </c>
      <c r="J46" s="7">
        <v>4.8</v>
      </c>
      <c r="K46" s="7">
        <v>4.8</v>
      </c>
      <c r="L46" s="7">
        <v>4.8</v>
      </c>
      <c r="M46" s="7">
        <v>4.8</v>
      </c>
      <c r="N46" s="7">
        <v>4.8</v>
      </c>
      <c r="O46" s="7"/>
      <c r="P46" s="7">
        <v>46</v>
      </c>
      <c r="Q46" s="7">
        <v>2E-3</v>
      </c>
    </row>
    <row r="47" spans="2:33" x14ac:dyDescent="0.45">
      <c r="B47" s="47"/>
      <c r="C47" s="47"/>
      <c r="D47" s="47" t="str">
        <f>FI_Comm!D14</f>
        <v>HYD</v>
      </c>
      <c r="E47" s="47" t="str">
        <f>FI_Comm!D29</f>
        <v>ELC_N14</v>
      </c>
      <c r="F47" s="78" t="s">
        <v>307</v>
      </c>
      <c r="G47" s="47">
        <v>1</v>
      </c>
      <c r="H47" s="47"/>
      <c r="I47" s="47">
        <v>1</v>
      </c>
      <c r="J47" s="47">
        <v>2.4</v>
      </c>
      <c r="K47" s="47">
        <v>2.4</v>
      </c>
      <c r="L47" s="47">
        <v>2.4</v>
      </c>
      <c r="M47" s="47">
        <v>2.4</v>
      </c>
      <c r="N47" s="47">
        <v>2.4</v>
      </c>
      <c r="O47" s="47"/>
      <c r="P47" s="47">
        <v>46</v>
      </c>
      <c r="Q47" s="47">
        <v>2E-3</v>
      </c>
    </row>
  </sheetData>
  <mergeCells count="1">
    <mergeCell ref="J6:N6"/>
  </mergeCells>
  <phoneticPr fontId="17" type="noConversion"/>
  <hyperlinks>
    <hyperlink ref="T14" r:id="rId1" xr:uid="{35345F23-FAC3-40EF-8C05-91D44A07674D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3F7BA-5D08-447B-86FA-154FF4B21FAC}">
  <dimension ref="B2:T14"/>
  <sheetViews>
    <sheetView zoomScaleNormal="100" workbookViewId="0">
      <selection activeCell="H8" sqref="H8"/>
    </sheetView>
  </sheetViews>
  <sheetFormatPr defaultRowHeight="14.25" x14ac:dyDescent="0.45"/>
  <cols>
    <col min="1" max="1" width="5.73046875" customWidth="1"/>
    <col min="2" max="2" width="18.1328125" customWidth="1"/>
    <col min="3" max="3" width="27.265625" bestFit="1" customWidth="1"/>
    <col min="4" max="4" width="10.265625" customWidth="1"/>
    <col min="5" max="5" width="10.86328125" bestFit="1" customWidth="1"/>
    <col min="6" max="6" width="10.86328125" customWidth="1"/>
    <col min="7" max="7" width="11" customWidth="1"/>
    <col min="8" max="8" width="14.265625" customWidth="1"/>
    <col min="9" max="13" width="8.265625" bestFit="1" customWidth="1"/>
    <col min="14" max="14" width="8" bestFit="1" customWidth="1"/>
    <col min="15" max="16" width="9.3984375" bestFit="1" customWidth="1"/>
    <col min="17" max="17" width="10.59765625" customWidth="1"/>
    <col min="18" max="18" width="11.59765625" customWidth="1"/>
    <col min="20" max="20" width="11.86328125" customWidth="1"/>
  </cols>
  <sheetData>
    <row r="2" spans="2:20" x14ac:dyDescent="0.45">
      <c r="B2" t="s">
        <v>458</v>
      </c>
    </row>
    <row r="4" spans="2:20" ht="18.75" customHeight="1" x14ac:dyDescent="0.45">
      <c r="B4" s="14"/>
      <c r="C4" s="14"/>
      <c r="D4" s="14"/>
      <c r="E4" s="14" t="s">
        <v>404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2:20" ht="52.5" x14ac:dyDescent="0.45">
      <c r="B5" s="24" t="s">
        <v>245</v>
      </c>
      <c r="C5" s="24" t="s">
        <v>405</v>
      </c>
      <c r="D5" s="24" t="s">
        <v>431</v>
      </c>
      <c r="E5" s="24" t="s">
        <v>406</v>
      </c>
      <c r="F5" s="24" t="s">
        <v>3</v>
      </c>
      <c r="G5" s="24" t="s">
        <v>459</v>
      </c>
      <c r="H5" s="24" t="s">
        <v>433</v>
      </c>
      <c r="I5" s="24" t="s">
        <v>435</v>
      </c>
      <c r="J5" s="24" t="s">
        <v>436</v>
      </c>
      <c r="K5" s="24" t="s">
        <v>437</v>
      </c>
      <c r="L5" s="24" t="s">
        <v>438</v>
      </c>
      <c r="M5" s="24" t="s">
        <v>439</v>
      </c>
      <c r="N5" s="24" t="s">
        <v>440</v>
      </c>
      <c r="O5" s="24" t="s">
        <v>441</v>
      </c>
      <c r="P5" s="24" t="s">
        <v>442</v>
      </c>
      <c r="Q5" s="30" t="s">
        <v>460</v>
      </c>
      <c r="R5" s="30" t="s">
        <v>461</v>
      </c>
      <c r="S5" s="30" t="s">
        <v>462</v>
      </c>
      <c r="T5" s="30" t="s">
        <v>463</v>
      </c>
    </row>
    <row r="6" spans="2:20" ht="38.25" x14ac:dyDescent="0.45">
      <c r="B6" s="29" t="s">
        <v>410</v>
      </c>
      <c r="C6" s="29" t="s">
        <v>255</v>
      </c>
      <c r="D6" s="29" t="s">
        <v>443</v>
      </c>
      <c r="E6" s="29" t="s">
        <v>411</v>
      </c>
      <c r="F6" s="29"/>
      <c r="G6" s="29" t="s">
        <v>444</v>
      </c>
      <c r="H6" s="29" t="s">
        <v>445</v>
      </c>
      <c r="I6" s="96" t="s">
        <v>447</v>
      </c>
      <c r="J6" s="96"/>
      <c r="K6" s="96"/>
      <c r="L6" s="96"/>
      <c r="M6" s="96"/>
      <c r="N6" s="29" t="s">
        <v>448</v>
      </c>
      <c r="O6" s="29" t="s">
        <v>449</v>
      </c>
      <c r="P6" s="29" t="s">
        <v>450</v>
      </c>
      <c r="Q6" s="29"/>
      <c r="R6" s="29"/>
      <c r="S6" s="29"/>
      <c r="T6" s="29"/>
    </row>
    <row r="7" spans="2:20" ht="18.75" customHeight="1" x14ac:dyDescent="0.45">
      <c r="B7" s="22" t="s">
        <v>451</v>
      </c>
      <c r="C7" s="22"/>
      <c r="D7" s="22"/>
      <c r="E7" s="22"/>
      <c r="F7" s="22"/>
      <c r="G7" s="22" t="s">
        <v>452</v>
      </c>
      <c r="H7" s="22" t="s">
        <v>453</v>
      </c>
      <c r="I7" s="97" t="s">
        <v>280</v>
      </c>
      <c r="J7" s="97"/>
      <c r="K7" s="97"/>
      <c r="L7" s="97"/>
      <c r="M7" s="97"/>
      <c r="N7" s="22"/>
      <c r="O7" s="22" t="s">
        <v>454</v>
      </c>
      <c r="P7" s="22" t="s">
        <v>417</v>
      </c>
      <c r="Q7" s="22"/>
      <c r="R7" s="22"/>
      <c r="S7" s="22" t="s">
        <v>464</v>
      </c>
      <c r="T7" s="22" t="s">
        <v>465</v>
      </c>
    </row>
    <row r="8" spans="2:20" ht="18.75" customHeight="1" x14ac:dyDescent="0.45">
      <c r="B8" s="19" t="str">
        <f>FI_Process!D22</f>
        <v>STG_PHS</v>
      </c>
      <c r="C8" s="19" t="str">
        <f>FI_Process!E22</f>
        <v>Existing Pumped Hydro Storage</v>
      </c>
      <c r="D8" s="19"/>
      <c r="E8" s="19"/>
      <c r="F8" s="19"/>
      <c r="G8" s="19"/>
      <c r="H8" s="19">
        <v>8.76</v>
      </c>
      <c r="I8" s="19"/>
      <c r="J8" s="19"/>
      <c r="K8" s="19"/>
      <c r="L8" s="19"/>
      <c r="M8" s="19"/>
      <c r="N8" s="19"/>
      <c r="O8" s="40"/>
      <c r="P8" s="40"/>
      <c r="Q8" s="19" t="s">
        <v>18</v>
      </c>
      <c r="R8" s="19">
        <v>1</v>
      </c>
      <c r="S8" s="19"/>
      <c r="T8" s="19"/>
    </row>
    <row r="9" spans="2:20" ht="18.75" customHeight="1" x14ac:dyDescent="0.45">
      <c r="B9" s="42"/>
      <c r="C9" s="42"/>
      <c r="D9" s="42" t="str">
        <f>FI_Comm!D27</f>
        <v>ELC_N12</v>
      </c>
      <c r="E9" s="42"/>
      <c r="F9" s="42" t="str">
        <f>FI_Process!C34</f>
        <v>REG_A</v>
      </c>
      <c r="G9" s="42">
        <v>0.82</v>
      </c>
      <c r="H9" s="42"/>
      <c r="I9" s="42">
        <v>16.5</v>
      </c>
      <c r="J9" s="42">
        <v>18.399999999999999</v>
      </c>
      <c r="K9" s="42">
        <v>23.3</v>
      </c>
      <c r="L9" s="42">
        <v>28.1</v>
      </c>
      <c r="M9" s="42">
        <v>33</v>
      </c>
      <c r="N9" s="42">
        <v>0.28000000000000003</v>
      </c>
      <c r="O9" s="57">
        <v>4.5999999999999996</v>
      </c>
      <c r="P9" s="57">
        <v>1550</v>
      </c>
      <c r="Q9" s="57" t="s">
        <v>466</v>
      </c>
      <c r="R9" s="57">
        <f>ROUND(T9/S9,6)</f>
        <v>3.7499999999999999E-2</v>
      </c>
      <c r="S9" s="57">
        <v>96</v>
      </c>
      <c r="T9" s="57">
        <v>3.6</v>
      </c>
    </row>
    <row r="10" spans="2:20" ht="18.75" customHeight="1" x14ac:dyDescent="0.45">
      <c r="B10" s="43"/>
      <c r="C10" s="43"/>
      <c r="D10" s="43" t="str">
        <f>FI_Comm!D19</f>
        <v>ELC_N4</v>
      </c>
      <c r="E10" s="43"/>
      <c r="F10" s="43" t="str">
        <f>FI_Process!C26</f>
        <v>REG_B</v>
      </c>
      <c r="G10" s="43">
        <v>0.79</v>
      </c>
      <c r="H10" s="43"/>
      <c r="I10" s="43">
        <v>11.25</v>
      </c>
      <c r="J10" s="43">
        <v>12.6</v>
      </c>
      <c r="K10" s="43">
        <v>15.9</v>
      </c>
      <c r="L10" s="43">
        <v>19.2</v>
      </c>
      <c r="M10" s="43">
        <v>22.5</v>
      </c>
      <c r="N10" s="43">
        <v>0.33</v>
      </c>
      <c r="O10" s="80">
        <v>2.4</v>
      </c>
      <c r="P10" s="80">
        <v>1200</v>
      </c>
      <c r="Q10" s="43" t="s">
        <v>466</v>
      </c>
      <c r="R10" s="43">
        <f t="shared" ref="R10" si="0">ROUND(T10/S10,6)</f>
        <v>7.5729000000000005E-2</v>
      </c>
      <c r="S10" s="43">
        <v>96</v>
      </c>
      <c r="T10" s="43">
        <v>7.27</v>
      </c>
    </row>
    <row r="11" spans="2:20" ht="18.600000000000001" customHeight="1" x14ac:dyDescent="0.45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</row>
    <row r="12" spans="2:20" s="58" customFormat="1" ht="12.75" x14ac:dyDescent="0.35">
      <c r="B12" s="80" t="str">
        <f>FI_Process!D21</f>
        <v>STG_LION</v>
      </c>
      <c r="C12" s="80" t="str">
        <f>FI_Process!E21</f>
        <v>Exhisting baterry system</v>
      </c>
      <c r="D12" s="81"/>
      <c r="E12" s="81"/>
      <c r="F12" s="81"/>
      <c r="G12" s="81"/>
      <c r="H12" s="81">
        <v>8.76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</row>
    <row r="13" spans="2:20" x14ac:dyDescent="0.45">
      <c r="B13" s="42"/>
      <c r="C13" s="42"/>
      <c r="D13" s="42" t="str">
        <f>FI_Comm!D18</f>
        <v>ELC_N3</v>
      </c>
      <c r="E13" s="42"/>
      <c r="F13" s="42" t="s">
        <v>302</v>
      </c>
      <c r="G13" s="42">
        <v>0.8</v>
      </c>
      <c r="H13" s="42"/>
      <c r="I13" s="42">
        <v>15</v>
      </c>
      <c r="J13" s="42">
        <v>16.8</v>
      </c>
      <c r="K13" s="42">
        <v>21.2</v>
      </c>
      <c r="L13" s="42">
        <v>25.6</v>
      </c>
      <c r="M13" s="42">
        <v>30</v>
      </c>
      <c r="N13" s="42">
        <v>0.43</v>
      </c>
      <c r="O13" s="57">
        <v>3.1</v>
      </c>
      <c r="P13" s="57">
        <v>1950</v>
      </c>
      <c r="Q13" s="57" t="s">
        <v>466</v>
      </c>
      <c r="R13" s="57">
        <f>ROUND(T13/S13,6)</f>
        <v>1.1354E-2</v>
      </c>
      <c r="S13" s="57">
        <v>96</v>
      </c>
      <c r="T13" s="57">
        <v>1.0900000000000001</v>
      </c>
    </row>
    <row r="14" spans="2:20" x14ac:dyDescent="0.45"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80"/>
      <c r="P14" s="80"/>
      <c r="Q14" s="80"/>
      <c r="R14" s="80"/>
      <c r="S14" s="80"/>
      <c r="T14" s="80"/>
    </row>
  </sheetData>
  <mergeCells count="2">
    <mergeCell ref="I6:M6"/>
    <mergeCell ref="I7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1C7C-A0C1-4871-8F42-6C10B29C55B0}">
  <dimension ref="B2:T38"/>
  <sheetViews>
    <sheetView workbookViewId="0">
      <selection activeCell="P39" sqref="P39"/>
    </sheetView>
  </sheetViews>
  <sheetFormatPr defaultRowHeight="15" customHeight="1" x14ac:dyDescent="0.45"/>
  <cols>
    <col min="1" max="1" width="6.1328125" customWidth="1"/>
    <col min="2" max="2" width="22.265625" customWidth="1"/>
    <col min="3" max="3" width="22.86328125" bestFit="1" customWidth="1"/>
    <col min="4" max="4" width="11.265625" customWidth="1"/>
    <col min="5" max="5" width="14" customWidth="1"/>
    <col min="6" max="6" width="10.86328125" customWidth="1"/>
    <col min="7" max="7" width="9.1328125" customWidth="1"/>
    <col min="8" max="8" width="13.73046875" bestFit="1" customWidth="1"/>
    <col min="9" max="10" width="13" customWidth="1"/>
    <col min="12" max="12" width="6.3984375" customWidth="1"/>
    <col min="13" max="13" width="6.1328125" customWidth="1"/>
    <col min="14" max="15" width="15.265625" customWidth="1"/>
    <col min="23" max="23" width="11.86328125" bestFit="1" customWidth="1"/>
    <col min="24" max="24" width="11.3984375" bestFit="1" customWidth="1"/>
    <col min="28" max="28" width="10.73046875" customWidth="1"/>
  </cols>
  <sheetData>
    <row r="2" spans="2:20" ht="17.25" x14ac:dyDescent="0.45">
      <c r="B2" s="20" t="s">
        <v>467</v>
      </c>
      <c r="C2" s="21"/>
      <c r="D2" s="21"/>
      <c r="E2" s="21"/>
      <c r="F2" s="21"/>
      <c r="G2" s="21"/>
      <c r="H2" s="21"/>
      <c r="I2" s="21"/>
      <c r="J2" s="21"/>
      <c r="N2" s="20" t="s">
        <v>468</v>
      </c>
      <c r="O2" s="21"/>
      <c r="P2" s="21"/>
      <c r="Q2" s="21"/>
      <c r="R2" s="21"/>
      <c r="S2" s="21"/>
      <c r="T2" s="21"/>
    </row>
    <row r="4" spans="2:20" ht="18.75" customHeight="1" x14ac:dyDescent="0.45">
      <c r="B4" s="14"/>
      <c r="C4" s="14"/>
      <c r="D4" s="14"/>
      <c r="E4" s="15" t="s">
        <v>404</v>
      </c>
      <c r="F4" s="15"/>
      <c r="G4" s="18"/>
      <c r="H4" s="18"/>
      <c r="I4" s="18"/>
      <c r="J4" s="18"/>
      <c r="K4" s="14"/>
      <c r="N4" s="23" t="s">
        <v>469</v>
      </c>
      <c r="O4" s="23"/>
      <c r="P4" s="14"/>
      <c r="Q4" s="14"/>
      <c r="R4" s="14"/>
      <c r="S4" s="14"/>
      <c r="T4" s="14"/>
    </row>
    <row r="5" spans="2:20" ht="26.25" x14ac:dyDescent="0.45">
      <c r="B5" s="5" t="s">
        <v>245</v>
      </c>
      <c r="C5" s="5" t="s">
        <v>470</v>
      </c>
      <c r="D5" s="5" t="s">
        <v>431</v>
      </c>
      <c r="E5" s="5" t="s">
        <v>406</v>
      </c>
      <c r="F5" s="5" t="s">
        <v>3</v>
      </c>
      <c r="G5" s="5" t="s">
        <v>432</v>
      </c>
      <c r="H5" s="5" t="s">
        <v>433</v>
      </c>
      <c r="I5" s="5" t="s">
        <v>434</v>
      </c>
      <c r="J5" s="5" t="s">
        <v>471</v>
      </c>
      <c r="K5" s="5" t="s">
        <v>472</v>
      </c>
      <c r="N5" s="5" t="s">
        <v>4</v>
      </c>
      <c r="O5" s="5" t="s">
        <v>3</v>
      </c>
      <c r="P5" s="24">
        <v>2023</v>
      </c>
      <c r="Q5" s="24">
        <v>2025</v>
      </c>
      <c r="R5" s="24">
        <v>2030</v>
      </c>
      <c r="S5" s="24">
        <v>2035</v>
      </c>
      <c r="T5" s="24">
        <v>2040</v>
      </c>
    </row>
    <row r="6" spans="2:20" ht="63.75" x14ac:dyDescent="0.45">
      <c r="B6" s="16" t="s">
        <v>410</v>
      </c>
      <c r="C6" s="16" t="s">
        <v>255</v>
      </c>
      <c r="D6" s="16" t="s">
        <v>443</v>
      </c>
      <c r="E6" s="16" t="s">
        <v>411</v>
      </c>
      <c r="F6" s="16"/>
      <c r="G6" s="16" t="s">
        <v>444</v>
      </c>
      <c r="H6" s="16" t="s">
        <v>445</v>
      </c>
      <c r="I6" s="16"/>
      <c r="J6" s="16" t="s">
        <v>473</v>
      </c>
      <c r="K6" s="16" t="s">
        <v>474</v>
      </c>
      <c r="N6" s="16" t="s">
        <v>475</v>
      </c>
      <c r="O6" s="16"/>
      <c r="P6" s="95" t="s">
        <v>476</v>
      </c>
      <c r="Q6" s="95"/>
      <c r="R6" s="95"/>
      <c r="S6" s="95"/>
      <c r="T6" s="95"/>
    </row>
    <row r="7" spans="2:20" ht="18.75" customHeight="1" x14ac:dyDescent="0.45">
      <c r="B7" s="22" t="s">
        <v>415</v>
      </c>
      <c r="C7" s="22"/>
      <c r="D7" s="22"/>
      <c r="E7" s="22"/>
      <c r="F7" s="22"/>
      <c r="G7" s="22" t="s">
        <v>452</v>
      </c>
      <c r="H7" s="22" t="s">
        <v>453</v>
      </c>
      <c r="I7" s="22"/>
      <c r="J7" s="22"/>
      <c r="K7" s="22"/>
      <c r="N7" s="27" t="s">
        <v>415</v>
      </c>
      <c r="O7" s="27"/>
      <c r="P7" s="27"/>
      <c r="Q7" s="27"/>
      <c r="R7" s="27"/>
      <c r="S7" s="27"/>
      <c r="T7" s="27"/>
    </row>
    <row r="8" spans="2:20" ht="18.75" customHeight="1" x14ac:dyDescent="0.45">
      <c r="B8" s="19" t="str">
        <f>FI_Process!D23</f>
        <v>ELC_DEM_N1</v>
      </c>
      <c r="C8" s="19" t="str">
        <f>FI_Process!E23</f>
        <v xml:space="preserve">Demand Funchal </v>
      </c>
      <c r="D8" s="19" t="str">
        <f>FI_Comm!D16</f>
        <v>ELC_N1</v>
      </c>
      <c r="E8" s="19" t="str">
        <f>FI_Comm!D44</f>
        <v>ELC_DEM_N1</v>
      </c>
      <c r="F8" s="19" t="s">
        <v>301</v>
      </c>
      <c r="G8" s="19">
        <v>0.89700000000000002</v>
      </c>
      <c r="H8" s="19">
        <v>8.76</v>
      </c>
      <c r="I8" s="19">
        <v>1</v>
      </c>
      <c r="J8" s="19">
        <v>1E-3</v>
      </c>
      <c r="K8" s="19"/>
      <c r="N8" s="28" t="s">
        <v>424</v>
      </c>
      <c r="O8" s="28"/>
      <c r="P8" s="28"/>
      <c r="Q8" s="28"/>
      <c r="R8" s="28"/>
      <c r="S8" s="28"/>
      <c r="T8" s="28"/>
    </row>
    <row r="9" spans="2:20" ht="18.75" customHeight="1" x14ac:dyDescent="0.45">
      <c r="B9" s="8" t="str">
        <f>FI_Process!D24</f>
        <v>ELC_DEM_N2</v>
      </c>
      <c r="C9" s="8" t="str">
        <f>FI_Process!E24</f>
        <v xml:space="preserve">Demand Amparo </v>
      </c>
      <c r="D9" s="8" t="str">
        <f>FI_Comm!D17</f>
        <v>ELC_N2</v>
      </c>
      <c r="E9" s="64" t="str">
        <f>FI_Comm!D45</f>
        <v>ELC_DEM_N2</v>
      </c>
      <c r="F9" s="8" t="s">
        <v>301</v>
      </c>
      <c r="G9" s="8">
        <v>0.89700000000000002</v>
      </c>
      <c r="H9" s="8">
        <v>8.76</v>
      </c>
      <c r="I9" s="8">
        <v>1</v>
      </c>
      <c r="J9" s="8">
        <v>1E-3</v>
      </c>
      <c r="K9" s="8"/>
      <c r="N9" s="8" t="str">
        <f>E8</f>
        <v>ELC_DEM_N1</v>
      </c>
      <c r="O9" s="8" t="str">
        <f>F8</f>
        <v>REG_C</v>
      </c>
      <c r="P9" s="8">
        <v>22.054633043478262</v>
      </c>
      <c r="Q9" s="8">
        <v>22.495725704347826</v>
      </c>
      <c r="R9" s="8">
        <v>22.945640217391304</v>
      </c>
      <c r="S9" s="8">
        <v>23.40455302173913</v>
      </c>
      <c r="T9" s="8">
        <v>23.872644078260869</v>
      </c>
    </row>
    <row r="10" spans="2:20" ht="18.75" customHeight="1" x14ac:dyDescent="0.45">
      <c r="B10" s="7" t="str">
        <f>FI_Process!D25</f>
        <v>ELC_DEM_N3</v>
      </c>
      <c r="C10" s="7" t="str">
        <f>FI_Process!E25</f>
        <v xml:space="preserve">Demand Vitoria 6.6 </v>
      </c>
      <c r="D10" s="7" t="str">
        <f>FI_Comm!D18</f>
        <v>ELC_N3</v>
      </c>
      <c r="E10" s="63" t="str">
        <f>FI_Comm!D46</f>
        <v>ELC_DEM_N3</v>
      </c>
      <c r="F10" s="7" t="s">
        <v>302</v>
      </c>
      <c r="G10" s="7">
        <v>0.89700000000000002</v>
      </c>
      <c r="H10" s="7">
        <v>8.76</v>
      </c>
      <c r="I10" s="7">
        <v>1</v>
      </c>
      <c r="J10" s="7">
        <v>1E-3</v>
      </c>
      <c r="K10" s="7"/>
      <c r="N10" s="7" t="str">
        <f t="shared" ref="N10:N35" si="0">E9</f>
        <v>ELC_DEM_N2</v>
      </c>
      <c r="O10" s="7" t="str">
        <f t="shared" ref="O10:O35" si="1">F9</f>
        <v>REG_C</v>
      </c>
      <c r="P10" s="7">
        <v>22.054633043478262</v>
      </c>
      <c r="Q10" s="7">
        <v>22.495725704347826</v>
      </c>
      <c r="R10" s="7">
        <v>22.945640217391304</v>
      </c>
      <c r="S10" s="7">
        <v>23.40455302173913</v>
      </c>
      <c r="T10" s="7">
        <v>23.872644078260869</v>
      </c>
    </row>
    <row r="11" spans="2:20" ht="18.75" customHeight="1" x14ac:dyDescent="0.45">
      <c r="B11" s="8" t="str">
        <f>FI_Process!D26</f>
        <v>ELC_DEM_N4</v>
      </c>
      <c r="C11" s="8" t="str">
        <f>FI_Process!E26</f>
        <v xml:space="preserve">Demand Vitoria 60 </v>
      </c>
      <c r="D11" s="8" t="str">
        <f>FI_Comm!D19</f>
        <v>ELC_N4</v>
      </c>
      <c r="E11" s="64" t="str">
        <f>FI_Comm!D47</f>
        <v>ELC_DEM_N4</v>
      </c>
      <c r="F11" s="8" t="s">
        <v>302</v>
      </c>
      <c r="G11" s="8">
        <v>0.89700000000000002</v>
      </c>
      <c r="H11" s="8">
        <v>8.76</v>
      </c>
      <c r="I11" s="8">
        <v>1</v>
      </c>
      <c r="J11" s="8">
        <v>1E-3</v>
      </c>
      <c r="K11" s="8"/>
      <c r="N11" s="8" t="str">
        <f t="shared" si="0"/>
        <v>ELC_DEM_N3</v>
      </c>
      <c r="O11" s="8" t="str">
        <f t="shared" si="1"/>
        <v>REG_B</v>
      </c>
      <c r="P11" s="8">
        <v>36.541714285714285</v>
      </c>
      <c r="Q11" s="8">
        <v>32.850901028571428</v>
      </c>
      <c r="R11" s="8">
        <v>33.507919047619048</v>
      </c>
      <c r="S11" s="8">
        <v>34.178077428571427</v>
      </c>
      <c r="T11" s="8">
        <v>34.861638971428569</v>
      </c>
    </row>
    <row r="12" spans="2:20" ht="18.75" customHeight="1" x14ac:dyDescent="0.45">
      <c r="B12" s="7" t="str">
        <f>FI_Process!D27</f>
        <v>ELC_DEM_N5</v>
      </c>
      <c r="C12" s="7" t="str">
        <f>FI_Process!E27</f>
        <v>Demand Santa Quiteria</v>
      </c>
      <c r="D12" s="7" t="str">
        <f>FI_Comm!D20</f>
        <v>ELC_N5</v>
      </c>
      <c r="E12" s="63" t="str">
        <f>FI_Comm!D48</f>
        <v>ELC_DEM_N5</v>
      </c>
      <c r="F12" s="7" t="s">
        <v>301</v>
      </c>
      <c r="G12" s="7">
        <v>0.89700000000000002</v>
      </c>
      <c r="H12" s="7">
        <v>8.76</v>
      </c>
      <c r="I12" s="7">
        <v>1</v>
      </c>
      <c r="J12" s="7">
        <v>1E-3</v>
      </c>
      <c r="K12" s="7"/>
      <c r="N12" s="7" t="str">
        <f t="shared" si="0"/>
        <v>ELC_DEM_N4</v>
      </c>
      <c r="O12" s="7" t="str">
        <f t="shared" si="1"/>
        <v>REG_B</v>
      </c>
      <c r="P12" s="7">
        <v>137.03142857142856</v>
      </c>
      <c r="Q12" s="7">
        <v>123.19087885714286</v>
      </c>
      <c r="R12" s="7">
        <v>125.65469642857143</v>
      </c>
      <c r="S12" s="7">
        <v>128.16779035714288</v>
      </c>
      <c r="T12" s="7">
        <v>130.73114614285714</v>
      </c>
    </row>
    <row r="13" spans="2:20" ht="18.75" customHeight="1" x14ac:dyDescent="0.45">
      <c r="B13" s="8" t="str">
        <f>FI_Process!D28</f>
        <v>ELC_DEM_N6</v>
      </c>
      <c r="C13" s="8" t="str">
        <f>FI_Process!E28</f>
        <v xml:space="preserve">Demand Virtudes </v>
      </c>
      <c r="D13" s="8" t="str">
        <f>FI_Comm!D21</f>
        <v>ELC_N6</v>
      </c>
      <c r="E13" s="64" t="str">
        <f>FI_Comm!D49</f>
        <v>ELC_DEM_N6</v>
      </c>
      <c r="F13" s="8" t="s">
        <v>301</v>
      </c>
      <c r="G13" s="8">
        <v>0.89700000000000002</v>
      </c>
      <c r="H13" s="8">
        <v>8.76</v>
      </c>
      <c r="I13" s="8">
        <v>1</v>
      </c>
      <c r="J13" s="8">
        <v>1E-3</v>
      </c>
      <c r="K13" s="8"/>
      <c r="N13" s="8" t="str">
        <f t="shared" si="0"/>
        <v>ELC_DEM_N5</v>
      </c>
      <c r="O13" s="8" t="str">
        <f t="shared" si="1"/>
        <v>REG_C</v>
      </c>
      <c r="P13" s="8">
        <v>7.3515443478260867</v>
      </c>
      <c r="Q13" s="8">
        <v>7.4985752347826091</v>
      </c>
      <c r="R13" s="8">
        <v>7.6485467391304347</v>
      </c>
      <c r="S13" s="8">
        <v>7.8015176739130441</v>
      </c>
      <c r="T13" s="8">
        <v>7.9575480260869567</v>
      </c>
    </row>
    <row r="14" spans="2:20" ht="18.75" customHeight="1" x14ac:dyDescent="0.45">
      <c r="B14" s="7" t="str">
        <f>FI_Process!D29</f>
        <v>ELC_DEM_N7</v>
      </c>
      <c r="C14" s="7" t="str">
        <f>FI_Process!E29</f>
        <v>Demand Alegria</v>
      </c>
      <c r="D14" s="7" t="str">
        <f>FI_Comm!D22</f>
        <v>ELC_N7</v>
      </c>
      <c r="E14" s="63" t="str">
        <f>FI_Comm!D50</f>
        <v>ELC_DEM_N7</v>
      </c>
      <c r="F14" s="7" t="s">
        <v>301</v>
      </c>
      <c r="G14" s="7">
        <v>0.89700000000000002</v>
      </c>
      <c r="H14" s="7">
        <v>8.76</v>
      </c>
      <c r="I14" s="7">
        <v>1</v>
      </c>
      <c r="J14" s="7">
        <v>1E-3</v>
      </c>
      <c r="K14" s="7"/>
      <c r="N14" s="7" t="str">
        <f t="shared" si="0"/>
        <v>ELC_DEM_N6</v>
      </c>
      <c r="O14" s="7" t="str">
        <f t="shared" si="1"/>
        <v>REG_C</v>
      </c>
      <c r="P14" s="7">
        <v>22.054633043478262</v>
      </c>
      <c r="Q14" s="7">
        <v>22.495725704347826</v>
      </c>
      <c r="R14" s="7">
        <v>22.945640217391304</v>
      </c>
      <c r="S14" s="7">
        <v>23.40455302173913</v>
      </c>
      <c r="T14" s="7">
        <v>23.872644078260869</v>
      </c>
    </row>
    <row r="15" spans="2:20" ht="18.75" customHeight="1" x14ac:dyDescent="0.45">
      <c r="B15" s="8" t="str">
        <f>FI_Process!D30</f>
        <v>ELC_DEM_N8</v>
      </c>
      <c r="C15" s="8" t="str">
        <f>FI_Process!E30</f>
        <v xml:space="preserve">Demand Viveiros </v>
      </c>
      <c r="D15" s="8" t="str">
        <f>FI_Comm!D23</f>
        <v>ELC_N8</v>
      </c>
      <c r="E15" s="64" t="str">
        <f>FI_Comm!D51</f>
        <v>ELC_DEM_N8</v>
      </c>
      <c r="F15" s="8" t="s">
        <v>301</v>
      </c>
      <c r="G15" s="8">
        <v>0.89700000000000002</v>
      </c>
      <c r="H15" s="8">
        <v>8.76</v>
      </c>
      <c r="I15" s="8">
        <v>1</v>
      </c>
      <c r="J15" s="8">
        <v>1E-3</v>
      </c>
      <c r="K15" s="8"/>
      <c r="N15" s="8" t="str">
        <f t="shared" si="0"/>
        <v>ELC_DEM_N7</v>
      </c>
      <c r="O15" s="8" t="str">
        <f t="shared" si="1"/>
        <v>REG_C</v>
      </c>
      <c r="P15" s="8">
        <v>7.3515443478260867</v>
      </c>
      <c r="Q15" s="8">
        <v>7.4985752347826091</v>
      </c>
      <c r="R15" s="8">
        <v>7.6485467391304347</v>
      </c>
      <c r="S15" s="8">
        <v>7.8015176739130441</v>
      </c>
      <c r="T15" s="8">
        <v>7.9575480260869567</v>
      </c>
    </row>
    <row r="16" spans="2:20" ht="18.75" customHeight="1" x14ac:dyDescent="0.45">
      <c r="B16" s="7" t="str">
        <f>FI_Process!D31</f>
        <v>ELC_DEM_N9</v>
      </c>
      <c r="C16" s="7" t="str">
        <f>FI_Process!E31</f>
        <v>Demand Ponte Vermelha</v>
      </c>
      <c r="D16" s="7" t="str">
        <f>FI_Comm!D24</f>
        <v>ELC_N9</v>
      </c>
      <c r="E16" s="63" t="str">
        <f>FI_Comm!D52</f>
        <v>ELC_DEM_N9</v>
      </c>
      <c r="F16" s="7" t="s">
        <v>303</v>
      </c>
      <c r="G16" s="7">
        <v>0.89700000000000002</v>
      </c>
      <c r="H16" s="7">
        <v>8.76</v>
      </c>
      <c r="I16" s="7">
        <v>1</v>
      </c>
      <c r="J16" s="7">
        <v>1E-3</v>
      </c>
      <c r="K16" s="7"/>
      <c r="N16" s="7" t="str">
        <f t="shared" si="0"/>
        <v>ELC_DEM_N8</v>
      </c>
      <c r="O16" s="7" t="str">
        <f t="shared" si="1"/>
        <v>REG_C</v>
      </c>
      <c r="P16" s="7">
        <v>22.054633043478262</v>
      </c>
      <c r="Q16" s="7">
        <v>22.495725704347826</v>
      </c>
      <c r="R16" s="7">
        <v>22.945640217391304</v>
      </c>
      <c r="S16" s="7">
        <v>23.40455302173913</v>
      </c>
      <c r="T16" s="7">
        <v>23.872644078260869</v>
      </c>
    </row>
    <row r="17" spans="2:20" ht="18.75" customHeight="1" x14ac:dyDescent="0.45">
      <c r="B17" s="8" t="str">
        <f>FI_Process!D32</f>
        <v>ELC_DEM_N10</v>
      </c>
      <c r="C17" s="8" t="str">
        <f>FI_Process!E32</f>
        <v>Demand Lombo do Meio</v>
      </c>
      <c r="D17" s="8" t="str">
        <f>FI_Comm!D25</f>
        <v>ELC_N10</v>
      </c>
      <c r="E17" s="64" t="str">
        <f>FI_Comm!D53</f>
        <v>ELC_DEM_N10</v>
      </c>
      <c r="F17" s="8" t="s">
        <v>304</v>
      </c>
      <c r="G17" s="8">
        <v>0.89700000000000002</v>
      </c>
      <c r="H17" s="8">
        <v>8.76</v>
      </c>
      <c r="I17" s="8">
        <v>1</v>
      </c>
      <c r="J17" s="8">
        <v>1E-3</v>
      </c>
      <c r="K17" s="8"/>
      <c r="N17" s="8" t="str">
        <f t="shared" si="0"/>
        <v>ELC_DEM_N9</v>
      </c>
      <c r="O17" s="8" t="str">
        <f t="shared" si="1"/>
        <v>REG_G</v>
      </c>
      <c r="P17" s="8">
        <v>23.710297183098593</v>
      </c>
      <c r="Q17" s="8">
        <v>36.436738816901411</v>
      </c>
      <c r="R17" s="8">
        <v>37.165473591549294</v>
      </c>
      <c r="S17" s="8">
        <v>37.908783063380284</v>
      </c>
      <c r="T17" s="8">
        <v>38.666958718309857</v>
      </c>
    </row>
    <row r="18" spans="2:20" ht="18.75" customHeight="1" x14ac:dyDescent="0.45">
      <c r="B18" s="7" t="str">
        <f>FI_Process!D33</f>
        <v>ELC_DEM_N11</v>
      </c>
      <c r="C18" s="7" t="str">
        <f>FI_Process!E33</f>
        <v xml:space="preserve">Demand Calheta </v>
      </c>
      <c r="D18" s="7" t="str">
        <f>FI_Comm!D26</f>
        <v>ELC_N11</v>
      </c>
      <c r="E18" s="63" t="str">
        <f>FI_Comm!D54</f>
        <v>ELC_DEM_N11</v>
      </c>
      <c r="F18" s="7" t="s">
        <v>305</v>
      </c>
      <c r="G18" s="7">
        <v>0.89700000000000002</v>
      </c>
      <c r="H18" s="7">
        <v>8.76</v>
      </c>
      <c r="I18" s="7">
        <v>1</v>
      </c>
      <c r="J18" s="7">
        <v>1E-3</v>
      </c>
      <c r="K18" s="7"/>
      <c r="N18" s="7" t="str">
        <f t="shared" si="0"/>
        <v>ELC_DEM_N10</v>
      </c>
      <c r="O18" s="7" t="str">
        <f t="shared" si="1"/>
        <v>REG_E</v>
      </c>
      <c r="P18" s="7">
        <v>116.53865999999999</v>
      </c>
      <c r="Q18" s="7">
        <v>172.46723040000001</v>
      </c>
      <c r="R18" s="7">
        <v>175.91657499999999</v>
      </c>
      <c r="S18" s="7">
        <v>179.43490650000001</v>
      </c>
      <c r="T18" s="7">
        <v>183.0236046</v>
      </c>
    </row>
    <row r="19" spans="2:20" ht="15" customHeight="1" x14ac:dyDescent="0.45">
      <c r="B19" s="8" t="str">
        <f>FI_Process!D34</f>
        <v>ELC_DEM_N12</v>
      </c>
      <c r="C19" s="8" t="str">
        <f>FI_Process!E34</f>
        <v xml:space="preserve">Demand Lombo do Doutor </v>
      </c>
      <c r="D19" s="8" t="str">
        <f>FI_Comm!D27</f>
        <v>ELC_N12</v>
      </c>
      <c r="E19" s="64" t="str">
        <f>FI_Comm!D55</f>
        <v>ELC_DEM_N12</v>
      </c>
      <c r="F19" s="8" t="s">
        <v>305</v>
      </c>
      <c r="G19" s="8">
        <v>0.89700000000000002</v>
      </c>
      <c r="H19" s="8">
        <v>8.76</v>
      </c>
      <c r="I19" s="8">
        <v>1</v>
      </c>
      <c r="J19" s="8">
        <v>1E-3</v>
      </c>
      <c r="K19" s="8"/>
      <c r="N19" s="8" t="str">
        <f t="shared" si="0"/>
        <v>ELC_DEM_N11</v>
      </c>
      <c r="O19" s="8" t="str">
        <f t="shared" si="1"/>
        <v>REG_A</v>
      </c>
      <c r="P19" s="8">
        <v>21.481909090909156</v>
      </c>
      <c r="Q19" s="8">
        <v>26.13139854545463</v>
      </c>
      <c r="R19" s="8">
        <v>26.6540265151516</v>
      </c>
      <c r="S19" s="8">
        <v>27.187107045454631</v>
      </c>
      <c r="T19" s="8">
        <v>27.730849181818268</v>
      </c>
    </row>
    <row r="20" spans="2:20" ht="15" customHeight="1" x14ac:dyDescent="0.45">
      <c r="B20" s="7" t="str">
        <f>FI_Process!D35</f>
        <v>ELC_DEM_N13</v>
      </c>
      <c r="C20" s="7" t="str">
        <f>FI_Process!E35</f>
        <v>Demand Riberia da Janela</v>
      </c>
      <c r="D20" s="7" t="str">
        <f>FI_Comm!D28</f>
        <v>ELC_N13</v>
      </c>
      <c r="E20" s="63" t="str">
        <f>FI_Comm!D56</f>
        <v>ELC_DEM_N13</v>
      </c>
      <c r="F20" s="7" t="s">
        <v>306</v>
      </c>
      <c r="G20" s="7">
        <v>0.89700000000000002</v>
      </c>
      <c r="H20" s="7">
        <v>8.76</v>
      </c>
      <c r="I20" s="7">
        <v>1</v>
      </c>
      <c r="J20" s="7">
        <v>1E-3</v>
      </c>
      <c r="K20" s="7"/>
      <c r="N20" s="7" t="str">
        <f t="shared" si="0"/>
        <v>ELC_DEM_N12</v>
      </c>
      <c r="O20" s="7" t="str">
        <f t="shared" si="1"/>
        <v>REG_A</v>
      </c>
      <c r="P20" s="7">
        <v>107.40954545454545</v>
      </c>
      <c r="Q20" s="7">
        <v>130.65699272727272</v>
      </c>
      <c r="R20" s="7">
        <v>133.27013257575757</v>
      </c>
      <c r="S20" s="7">
        <v>135.93553522727274</v>
      </c>
      <c r="T20" s="7">
        <v>138.65424590909092</v>
      </c>
    </row>
    <row r="21" spans="2:20" ht="15" customHeight="1" x14ac:dyDescent="0.45">
      <c r="B21" s="8" t="str">
        <f>FI_Process!D36</f>
        <v>ELC_DEM_N14</v>
      </c>
      <c r="C21" s="8" t="str">
        <f>FI_Process!E36</f>
        <v>Demand Lombo do Faial</v>
      </c>
      <c r="D21" s="8" t="str">
        <f>FI_Comm!D29</f>
        <v>ELC_N14</v>
      </c>
      <c r="E21" s="64" t="str">
        <f>FI_Comm!D57</f>
        <v>ELC_DEM_N14</v>
      </c>
      <c r="F21" s="8" t="s">
        <v>307</v>
      </c>
      <c r="G21" s="8">
        <v>0.89700000000000002</v>
      </c>
      <c r="H21" s="8">
        <v>8.76</v>
      </c>
      <c r="I21" s="8">
        <v>1</v>
      </c>
      <c r="J21" s="8">
        <v>1E-3</v>
      </c>
      <c r="K21" s="8"/>
      <c r="N21" s="8" t="str">
        <f t="shared" si="0"/>
        <v>ELC_DEM_N13</v>
      </c>
      <c r="O21" s="8" t="str">
        <f t="shared" si="1"/>
        <v>REG_F</v>
      </c>
      <c r="P21" s="8">
        <v>75.213359999999994</v>
      </c>
      <c r="Q21" s="8">
        <v>172.46723040000001</v>
      </c>
      <c r="R21" s="8">
        <v>175.91657499999999</v>
      </c>
      <c r="S21" s="8">
        <v>179.43490650000001</v>
      </c>
      <c r="T21" s="8">
        <v>183.0236046</v>
      </c>
    </row>
    <row r="22" spans="2:20" ht="14.25" x14ac:dyDescent="0.45">
      <c r="B22" s="7" t="str">
        <f>FI_Process!D37</f>
        <v>ELC_DEM_N15</v>
      </c>
      <c r="C22" s="7" t="str">
        <f>FI_Process!E37</f>
        <v>Demand Santana</v>
      </c>
      <c r="D22" s="7" t="str">
        <f>FI_Comm!D30</f>
        <v>ELC_N15</v>
      </c>
      <c r="E22" s="63" t="str">
        <f>FI_Comm!D58</f>
        <v>ELC_DEM_N15</v>
      </c>
      <c r="F22" s="7" t="s">
        <v>307</v>
      </c>
      <c r="G22" s="7">
        <v>0.89700000000000002</v>
      </c>
      <c r="H22" s="7">
        <v>8.76</v>
      </c>
      <c r="I22" s="7">
        <v>1</v>
      </c>
      <c r="J22" s="7">
        <v>1E-3</v>
      </c>
      <c r="K22" s="7"/>
      <c r="N22" s="7" t="str">
        <f t="shared" si="0"/>
        <v>ELC_DEM_N14</v>
      </c>
      <c r="O22" s="7" t="str">
        <f t="shared" si="1"/>
        <v>REG_I</v>
      </c>
      <c r="P22" s="7">
        <v>40.504049999999999</v>
      </c>
      <c r="Q22" s="7">
        <v>86.233615200000003</v>
      </c>
      <c r="R22" s="7">
        <v>87.958287499999997</v>
      </c>
      <c r="S22" s="7">
        <v>89.717453250000005</v>
      </c>
      <c r="T22" s="7">
        <v>91.511802299999999</v>
      </c>
    </row>
    <row r="23" spans="2:20" ht="14.25" x14ac:dyDescent="0.45">
      <c r="B23" s="8" t="str">
        <f>FI_Process!D38</f>
        <v>ELC_DEM_N16</v>
      </c>
      <c r="C23" s="8" t="str">
        <f>FI_Process!E38</f>
        <v xml:space="preserve">Demand Machico </v>
      </c>
      <c r="D23" s="8" t="str">
        <f>FI_Comm!D31</f>
        <v>ELC_N16</v>
      </c>
      <c r="E23" s="64" t="str">
        <f>FI_Comm!D59</f>
        <v>ELC_DEM_N16</v>
      </c>
      <c r="F23" s="8" t="s">
        <v>308</v>
      </c>
      <c r="G23" s="8">
        <v>0.89700000000000002</v>
      </c>
      <c r="H23" s="8">
        <v>8.76</v>
      </c>
      <c r="I23" s="8">
        <v>1</v>
      </c>
      <c r="J23" s="8">
        <v>1E-3</v>
      </c>
      <c r="K23" s="8"/>
      <c r="N23" s="8" t="str">
        <f t="shared" si="0"/>
        <v>ELC_DEM_N15</v>
      </c>
      <c r="O23" s="8" t="str">
        <f t="shared" si="1"/>
        <v>REG_I</v>
      </c>
      <c r="P23" s="8">
        <v>40.504049999999999</v>
      </c>
      <c r="Q23" s="8">
        <v>86.233615200000003</v>
      </c>
      <c r="R23" s="8">
        <v>87.958287499999997</v>
      </c>
      <c r="S23" s="8">
        <v>89.717453250000005</v>
      </c>
      <c r="T23" s="8">
        <v>91.511802299999999</v>
      </c>
    </row>
    <row r="24" spans="2:20" ht="14.25" x14ac:dyDescent="0.45">
      <c r="B24" s="7" t="str">
        <f>FI_Process!D39</f>
        <v>ELC_DEM_N17</v>
      </c>
      <c r="C24" s="7" t="str">
        <f>FI_Process!E39</f>
        <v xml:space="preserve">Demand Canico </v>
      </c>
      <c r="D24" s="7" t="str">
        <f>FI_Comm!D32</f>
        <v>ELC_N17</v>
      </c>
      <c r="E24" s="63" t="str">
        <f>FI_Comm!D60</f>
        <v>ELC_DEM_N17</v>
      </c>
      <c r="F24" s="7" t="s">
        <v>309</v>
      </c>
      <c r="G24" s="7">
        <v>0.89700000000000002</v>
      </c>
      <c r="H24" s="7">
        <v>8.76</v>
      </c>
      <c r="I24" s="7">
        <v>1</v>
      </c>
      <c r="J24" s="7">
        <v>1E-3</v>
      </c>
      <c r="K24" s="7"/>
      <c r="N24" s="7" t="str">
        <f t="shared" si="0"/>
        <v>ELC_DEM_N16</v>
      </c>
      <c r="O24" s="7" t="str">
        <f t="shared" si="1"/>
        <v>REG_D</v>
      </c>
      <c r="P24" s="7">
        <v>105.79276800000001</v>
      </c>
      <c r="Q24" s="7">
        <v>137.97378432000002</v>
      </c>
      <c r="R24" s="7">
        <v>140.73326</v>
      </c>
      <c r="S24" s="7">
        <v>143.54792520000001</v>
      </c>
      <c r="T24" s="7">
        <v>146.41888367999999</v>
      </c>
    </row>
    <row r="25" spans="2:20" ht="14.25" x14ac:dyDescent="0.45">
      <c r="B25" s="8" t="str">
        <f>FI_Process!D40</f>
        <v>ELC_DEM_N18</v>
      </c>
      <c r="C25" s="8" t="str">
        <f>FI_Process!E40</f>
        <v xml:space="preserve">Demand Livramento </v>
      </c>
      <c r="D25" s="8" t="str">
        <f>FI_Comm!D33</f>
        <v>ELC_N18</v>
      </c>
      <c r="E25" s="64" t="str">
        <f>FI_Comm!D61</f>
        <v>ELC_DEM_N18</v>
      </c>
      <c r="F25" s="8" t="s">
        <v>309</v>
      </c>
      <c r="G25" s="8">
        <v>0.89700000000000002</v>
      </c>
      <c r="H25" s="8">
        <v>8.76</v>
      </c>
      <c r="I25" s="8">
        <v>1</v>
      </c>
      <c r="J25" s="8">
        <v>1E-3</v>
      </c>
      <c r="K25" s="8"/>
      <c r="N25" s="8" t="str">
        <f t="shared" si="0"/>
        <v>ELC_DEM_N17</v>
      </c>
      <c r="O25" s="8" t="str">
        <f t="shared" si="1"/>
        <v>REG_H</v>
      </c>
      <c r="P25" s="8">
        <v>56.022104347826087</v>
      </c>
      <c r="Q25" s="8">
        <v>74.985752347826093</v>
      </c>
      <c r="R25" s="8">
        <v>76.48546739130434</v>
      </c>
      <c r="S25" s="8">
        <v>78.015176739130439</v>
      </c>
      <c r="T25" s="8">
        <v>79.575480260869568</v>
      </c>
    </row>
    <row r="26" spans="2:20" ht="15" customHeight="1" x14ac:dyDescent="0.45">
      <c r="B26" s="7" t="str">
        <f>FI_Process!D41</f>
        <v>ELC_DEM_N19</v>
      </c>
      <c r="C26" s="7" t="str">
        <f>FI_Process!E41</f>
        <v xml:space="preserve">Demand Palheiro Ferreiro </v>
      </c>
      <c r="D26" s="7" t="str">
        <f>FI_Comm!D34</f>
        <v>ELC_N19</v>
      </c>
      <c r="E26" s="63" t="str">
        <f>FI_Comm!D62</f>
        <v>ELC_DEM_N19</v>
      </c>
      <c r="F26" s="7" t="s">
        <v>301</v>
      </c>
      <c r="G26" s="7">
        <v>0.89700000000000002</v>
      </c>
      <c r="H26" s="7">
        <v>8.76</v>
      </c>
      <c r="I26" s="7">
        <v>1</v>
      </c>
      <c r="J26" s="7">
        <v>1E-3</v>
      </c>
      <c r="K26" s="7"/>
      <c r="N26" s="7" t="str">
        <f t="shared" si="0"/>
        <v>ELC_DEM_N18</v>
      </c>
      <c r="O26" s="7" t="str">
        <f t="shared" si="1"/>
        <v>REG_H</v>
      </c>
      <c r="P26" s="7">
        <v>30.678771428571427</v>
      </c>
      <c r="Q26" s="7">
        <v>41.063626285714285</v>
      </c>
      <c r="R26" s="7">
        <v>41.884898809523804</v>
      </c>
      <c r="S26" s="7">
        <v>42.722596785714288</v>
      </c>
      <c r="T26" s="7">
        <v>43.577048714285709</v>
      </c>
    </row>
    <row r="27" spans="2:20" ht="15" customHeight="1" x14ac:dyDescent="0.45">
      <c r="B27" s="8" t="str">
        <f>FI_Process!D42</f>
        <v>ELC_DEM_N20</v>
      </c>
      <c r="C27" s="8" t="str">
        <f>FI_Process!E42</f>
        <v>Demand S. Vicente</v>
      </c>
      <c r="D27" s="8" t="str">
        <f>FI_Comm!D35</f>
        <v>ELC_N20</v>
      </c>
      <c r="E27" s="64" t="str">
        <f>FI_Comm!D63</f>
        <v>ELC_DEM_N20</v>
      </c>
      <c r="F27" s="8" t="s">
        <v>310</v>
      </c>
      <c r="G27" s="8">
        <v>0.89700000000000002</v>
      </c>
      <c r="H27" s="8">
        <v>8.76</v>
      </c>
      <c r="I27" s="8">
        <v>1</v>
      </c>
      <c r="J27" s="8">
        <v>1E-3</v>
      </c>
      <c r="K27" s="8"/>
      <c r="N27" s="8" t="str">
        <f t="shared" si="0"/>
        <v>ELC_DEM_N19</v>
      </c>
      <c r="O27" s="8" t="str">
        <f t="shared" si="1"/>
        <v>REG_C</v>
      </c>
      <c r="P27" s="8">
        <v>44.109266086956524</v>
      </c>
      <c r="Q27" s="8">
        <v>44.991451408695653</v>
      </c>
      <c r="R27" s="8">
        <v>45.891280434782608</v>
      </c>
      <c r="S27" s="8">
        <v>46.809106043478259</v>
      </c>
      <c r="T27" s="8">
        <v>47.745288156521738</v>
      </c>
    </row>
    <row r="28" spans="2:20" ht="15" customHeight="1" x14ac:dyDescent="0.45">
      <c r="B28" s="7" t="str">
        <f>FI_Process!D43</f>
        <v>ELC_DEM_N21</v>
      </c>
      <c r="C28" s="7" t="str">
        <f>FI_Process!E43</f>
        <v>Demand Prazeres</v>
      </c>
      <c r="D28" s="7" t="str">
        <f>FI_Comm!D36</f>
        <v>ELC_N21</v>
      </c>
      <c r="E28" s="63" t="str">
        <f>FI_Comm!D64</f>
        <v>ELC_DEM_N21</v>
      </c>
      <c r="F28" s="7" t="s">
        <v>305</v>
      </c>
      <c r="G28" s="7">
        <v>0.89700000000000002</v>
      </c>
      <c r="H28" s="7">
        <v>8.76</v>
      </c>
      <c r="I28" s="7">
        <v>1</v>
      </c>
      <c r="J28" s="7">
        <v>1E-3</v>
      </c>
      <c r="K28" s="7"/>
      <c r="N28" s="7" t="str">
        <f t="shared" si="0"/>
        <v>ELC_DEM_N20</v>
      </c>
      <c r="O28" s="7" t="str">
        <f t="shared" si="1"/>
        <v>REG_J</v>
      </c>
      <c r="P28" s="7">
        <v>60.651612</v>
      </c>
      <c r="Q28" s="7">
        <v>103.48033823999999</v>
      </c>
      <c r="R28" s="7">
        <v>105.54994499999999</v>
      </c>
      <c r="S28" s="7">
        <v>107.66094390000001</v>
      </c>
      <c r="T28" s="7">
        <v>109.81416276</v>
      </c>
    </row>
    <row r="29" spans="2:20" ht="15" customHeight="1" x14ac:dyDescent="0.45">
      <c r="B29" s="8" t="str">
        <f>FI_Process!D44</f>
        <v>ELC_DEM_N22</v>
      </c>
      <c r="C29" s="8" t="str">
        <f>FI_Process!E44</f>
        <v>Demand Canical</v>
      </c>
      <c r="D29" s="8" t="str">
        <f>FI_Comm!D37</f>
        <v>ELC_N22</v>
      </c>
      <c r="E29" s="64" t="str">
        <f>FI_Comm!D65</f>
        <v>ELC_DEM_N22</v>
      </c>
      <c r="F29" s="8" t="s">
        <v>308</v>
      </c>
      <c r="G29" s="8">
        <v>0.89700000000000002</v>
      </c>
      <c r="H29" s="8">
        <v>8.76</v>
      </c>
      <c r="I29" s="8">
        <v>1</v>
      </c>
      <c r="J29" s="8">
        <v>1E-3</v>
      </c>
      <c r="K29" s="8"/>
      <c r="N29" s="8" t="str">
        <f t="shared" si="0"/>
        <v>ELC_DEM_N21</v>
      </c>
      <c r="O29" s="8" t="str">
        <f t="shared" si="1"/>
        <v>REG_A</v>
      </c>
      <c r="P29" s="8">
        <v>12.889145454545455</v>
      </c>
      <c r="Q29" s="8">
        <v>15.678839127272727</v>
      </c>
      <c r="R29" s="8">
        <v>15.992415909090909</v>
      </c>
      <c r="S29" s="8">
        <v>16.312264227272728</v>
      </c>
      <c r="T29" s="8">
        <v>16.638509509090909</v>
      </c>
    </row>
    <row r="30" spans="2:20" ht="15" customHeight="1" x14ac:dyDescent="0.45">
      <c r="B30" s="7" t="str">
        <f>FI_Process!D45</f>
        <v>ELC_DEM_N23</v>
      </c>
      <c r="C30" s="7" t="str">
        <f>FI_Process!E45</f>
        <v>Demand Cabo Grao</v>
      </c>
      <c r="D30" s="7" t="str">
        <f>FI_Comm!D38</f>
        <v>ELC_N23</v>
      </c>
      <c r="E30" s="63" t="str">
        <f>FI_Comm!D66</f>
        <v>ELC_DEM_N23</v>
      </c>
      <c r="F30" s="7" t="s">
        <v>302</v>
      </c>
      <c r="G30" s="7">
        <v>0.89700000000000002</v>
      </c>
      <c r="H30" s="7">
        <v>8.76</v>
      </c>
      <c r="I30" s="7">
        <v>1</v>
      </c>
      <c r="J30" s="7">
        <v>1E-3</v>
      </c>
      <c r="K30" s="7"/>
      <c r="N30" s="7" t="str">
        <f t="shared" si="0"/>
        <v>ELC_DEM_N22</v>
      </c>
      <c r="O30" s="7" t="str">
        <f t="shared" si="1"/>
        <v>REG_D</v>
      </c>
      <c r="P30" s="7">
        <v>26.448192000000002</v>
      </c>
      <c r="Q30" s="7">
        <v>34.493446080000005</v>
      </c>
      <c r="R30" s="7">
        <v>35.183315</v>
      </c>
      <c r="S30" s="7">
        <v>35.886981300000002</v>
      </c>
      <c r="T30" s="7">
        <v>36.604720919999998</v>
      </c>
    </row>
    <row r="31" spans="2:20" ht="15" customHeight="1" x14ac:dyDescent="0.45">
      <c r="B31" s="8" t="str">
        <f>FI_Process!D46</f>
        <v>ELC_DEM_N24</v>
      </c>
      <c r="C31" s="8" t="str">
        <f>FI_Process!E46</f>
        <v>Demand Santo da Serra</v>
      </c>
      <c r="D31" s="8" t="str">
        <f>FI_Comm!D39</f>
        <v>ELC_N24</v>
      </c>
      <c r="E31" s="64" t="str">
        <f>FI_Comm!D67</f>
        <v>ELC_DEM_N24</v>
      </c>
      <c r="F31" s="8" t="s">
        <v>309</v>
      </c>
      <c r="G31" s="8">
        <v>0.89700000000000002</v>
      </c>
      <c r="H31" s="8">
        <v>8.76</v>
      </c>
      <c r="I31" s="8">
        <v>1</v>
      </c>
      <c r="J31" s="8">
        <v>1E-3</v>
      </c>
      <c r="K31" s="8"/>
      <c r="N31" s="8" t="str">
        <f t="shared" si="0"/>
        <v>ELC_DEM_N23</v>
      </c>
      <c r="O31" s="8" t="str">
        <f t="shared" si="1"/>
        <v>REG_B</v>
      </c>
      <c r="P31" s="8">
        <v>18.270857142857142</v>
      </c>
      <c r="Q31" s="8">
        <v>16.425450514285714</v>
      </c>
      <c r="R31" s="8">
        <v>16.753959523809524</v>
      </c>
      <c r="S31" s="8">
        <v>17.089038714285714</v>
      </c>
      <c r="T31" s="8">
        <v>17.430819485714284</v>
      </c>
    </row>
    <row r="32" spans="2:20" ht="15" customHeight="1" x14ac:dyDescent="0.45">
      <c r="B32" s="7" t="str">
        <f>FI_Process!D47</f>
        <v>ELC_DEM_N25</v>
      </c>
      <c r="C32" s="7" t="str">
        <f>FI_Process!E47</f>
        <v>Demand Ponta Delgada</v>
      </c>
      <c r="D32" s="7" t="str">
        <f>FI_Comm!D40</f>
        <v>ELC_N25</v>
      </c>
      <c r="E32" s="63" t="str">
        <f>FI_Comm!D68</f>
        <v>ELC_DEM_N25</v>
      </c>
      <c r="F32" s="7" t="s">
        <v>310</v>
      </c>
      <c r="G32" s="7">
        <v>0.89700000000000002</v>
      </c>
      <c r="H32" s="7">
        <v>8.76</v>
      </c>
      <c r="I32" s="7">
        <v>1</v>
      </c>
      <c r="J32" s="7">
        <v>1E-3</v>
      </c>
      <c r="K32" s="7"/>
      <c r="N32" s="7" t="str">
        <f t="shared" si="0"/>
        <v>ELC_DEM_N24</v>
      </c>
      <c r="O32" s="7" t="str">
        <f t="shared" si="1"/>
        <v>REG_H</v>
      </c>
      <c r="P32" s="7">
        <v>77.310503999999995</v>
      </c>
      <c r="Q32" s="7">
        <v>103.48033823999999</v>
      </c>
      <c r="R32" s="7">
        <v>105.54994499999999</v>
      </c>
      <c r="S32" s="7">
        <v>107.66094390000001</v>
      </c>
      <c r="T32" s="7">
        <v>109.81416276</v>
      </c>
    </row>
    <row r="33" spans="2:20" ht="15" customHeight="1" x14ac:dyDescent="0.45">
      <c r="B33" s="8" t="str">
        <f>FI_Process!D48</f>
        <v>ELC_DEM_N26</v>
      </c>
      <c r="C33" s="8" t="str">
        <f>FI_Process!E48</f>
        <v xml:space="preserve">Demand Sao Joao </v>
      </c>
      <c r="D33" s="8" t="str">
        <f>FI_Comm!D41</f>
        <v>ELC_N26</v>
      </c>
      <c r="E33" s="64" t="str">
        <f>FI_Comm!D69</f>
        <v>ELC_DEM_N26</v>
      </c>
      <c r="F33" s="8" t="s">
        <v>301</v>
      </c>
      <c r="G33" s="8">
        <v>0.89700000000000002</v>
      </c>
      <c r="H33" s="8">
        <v>8.76</v>
      </c>
      <c r="I33" s="8">
        <v>1</v>
      </c>
      <c r="J33" s="8">
        <v>1E-3</v>
      </c>
      <c r="K33" s="8"/>
      <c r="N33" s="8" t="str">
        <f t="shared" si="0"/>
        <v>ELC_DEM_N25</v>
      </c>
      <c r="O33" s="8" t="str">
        <f t="shared" si="1"/>
        <v>REG_J</v>
      </c>
      <c r="P33" s="8">
        <v>40.434408000000005</v>
      </c>
      <c r="Q33" s="8">
        <v>68.986892160000011</v>
      </c>
      <c r="R33" s="8">
        <v>70.366630000000001</v>
      </c>
      <c r="S33" s="8">
        <v>71.773962600000004</v>
      </c>
      <c r="T33" s="8">
        <v>73.209441839999997</v>
      </c>
    </row>
    <row r="34" spans="2:20" ht="15" customHeight="1" x14ac:dyDescent="0.45">
      <c r="B34" s="7" t="str">
        <f>FI_Process!D49</f>
        <v>ELC_DEM_N27</v>
      </c>
      <c r="C34" s="7" t="str">
        <f>FI_Process!E49</f>
        <v xml:space="preserve">Demand Pedra Mole </v>
      </c>
      <c r="D34" s="7" t="str">
        <f>FI_Comm!D42</f>
        <v>ELC_N27</v>
      </c>
      <c r="E34" s="63" t="str">
        <f>FI_Comm!D70</f>
        <v>ELC_DEM_N27</v>
      </c>
      <c r="F34" s="7" t="s">
        <v>303</v>
      </c>
      <c r="G34" s="7">
        <v>0.89700000000000002</v>
      </c>
      <c r="H34" s="7">
        <v>8.76</v>
      </c>
      <c r="I34" s="7">
        <v>1</v>
      </c>
      <c r="J34" s="7">
        <v>1E-3</v>
      </c>
      <c r="K34" s="7"/>
      <c r="N34" s="7" t="str">
        <f t="shared" si="0"/>
        <v>ELC_DEM_N26</v>
      </c>
      <c r="O34" s="7" t="str">
        <f t="shared" si="1"/>
        <v>REG_C</v>
      </c>
      <c r="P34" s="7">
        <v>22.054633043478262</v>
      </c>
      <c r="Q34" s="7">
        <v>22.495725704347826</v>
      </c>
      <c r="R34" s="7">
        <v>22.945640217391304</v>
      </c>
      <c r="S34" s="7">
        <v>23.40455302173913</v>
      </c>
      <c r="T34" s="7">
        <v>23.872644078260869</v>
      </c>
    </row>
    <row r="35" spans="2:20" ht="15" customHeight="1" x14ac:dyDescent="0.45">
      <c r="B35" s="73" t="str">
        <f>FI_Process!D50</f>
        <v>ELC_DEM_N28</v>
      </c>
      <c r="C35" s="73" t="str">
        <f>FI_Process!E50</f>
        <v>Demand Serra de Agua</v>
      </c>
      <c r="D35" s="73" t="str">
        <f>FI_Comm!D43</f>
        <v>ELC_N28</v>
      </c>
      <c r="E35" s="74" t="str">
        <f>FI_Comm!D71</f>
        <v>ELC_DEM_N28</v>
      </c>
      <c r="F35" s="73" t="s">
        <v>303</v>
      </c>
      <c r="G35" s="73">
        <v>0.89700000000000002</v>
      </c>
      <c r="H35" s="73">
        <v>8.76</v>
      </c>
      <c r="I35" s="73">
        <v>1</v>
      </c>
      <c r="J35" s="73">
        <v>1E-3</v>
      </c>
      <c r="K35" s="73"/>
      <c r="N35" s="8" t="str">
        <f t="shared" si="0"/>
        <v>ELC_DEM_N27</v>
      </c>
      <c r="O35" s="8" t="str">
        <f t="shared" si="1"/>
        <v>REG_G</v>
      </c>
      <c r="P35" s="8">
        <v>79.034323943661974</v>
      </c>
      <c r="Q35" s="8">
        <v>121.45579605633802</v>
      </c>
      <c r="R35" s="8">
        <v>123.88491197183097</v>
      </c>
      <c r="S35" s="8">
        <v>126.36261021126761</v>
      </c>
      <c r="T35" s="8">
        <v>128.88986239436619</v>
      </c>
    </row>
    <row r="36" spans="2:20" ht="15" customHeight="1" x14ac:dyDescent="0.45">
      <c r="B36" s="72"/>
      <c r="N36" s="75" t="str">
        <f t="shared" ref="N36" si="2">E35</f>
        <v>ELC_DEM_N28</v>
      </c>
      <c r="O36" s="75" t="str">
        <f t="shared" ref="O36" si="3">F35</f>
        <v>REG_G</v>
      </c>
      <c r="P36" s="75">
        <v>9.4841188732394368</v>
      </c>
      <c r="Q36" s="75">
        <v>14.574695526760564</v>
      </c>
      <c r="R36" s="75">
        <v>14.866189436619717</v>
      </c>
      <c r="S36" s="75">
        <v>15.163513225352114</v>
      </c>
      <c r="T36" s="75">
        <v>15.466783487323942</v>
      </c>
    </row>
    <row r="37" spans="2:20" ht="15" customHeight="1" x14ac:dyDescent="0.45">
      <c r="B37" s="72"/>
      <c r="N37" s="72"/>
      <c r="O37" s="72"/>
      <c r="P37" s="72"/>
      <c r="Q37" s="72"/>
      <c r="R37" s="72"/>
      <c r="S37" s="72"/>
      <c r="T37" s="72"/>
    </row>
    <row r="38" spans="2:20" ht="15" customHeight="1" x14ac:dyDescent="0.45">
      <c r="B38" s="72"/>
      <c r="N38" s="72"/>
      <c r="O38" s="72"/>
      <c r="P38" s="72"/>
      <c r="Q38" s="72"/>
      <c r="R38" s="72"/>
      <c r="S38" s="72"/>
      <c r="T38" s="72"/>
    </row>
  </sheetData>
  <mergeCells count="1">
    <mergeCell ref="P6:T6"/>
  </mergeCells>
  <phoneticPr fontId="17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36DE5-E229-4657-B3B4-5811167ED449}">
  <dimension ref="B2:L11"/>
  <sheetViews>
    <sheetView topLeftCell="B1" workbookViewId="0">
      <selection activeCell="G9" sqref="G9"/>
    </sheetView>
  </sheetViews>
  <sheetFormatPr defaultRowHeight="14.25" x14ac:dyDescent="0.45"/>
  <cols>
    <col min="2" max="2" width="19.73046875" customWidth="1"/>
    <col min="3" max="3" width="18.59765625" customWidth="1"/>
    <col min="4" max="4" width="14.265625" customWidth="1"/>
  </cols>
  <sheetData>
    <row r="2" spans="2:12" ht="18.75" customHeight="1" x14ac:dyDescent="0.45">
      <c r="B2" s="14"/>
      <c r="C2" s="14" t="s">
        <v>477</v>
      </c>
      <c r="D2" s="14"/>
      <c r="E2" s="14"/>
    </row>
    <row r="3" spans="2:12" x14ac:dyDescent="0.45">
      <c r="B3" s="24" t="s">
        <v>245</v>
      </c>
      <c r="C3" s="24" t="s">
        <v>4</v>
      </c>
      <c r="D3" s="24" t="str">
        <f>FI_Comm!D7</f>
        <v>N_GAS</v>
      </c>
      <c r="E3" s="24" t="str">
        <f>FI_Comm!D8</f>
        <v>OIL</v>
      </c>
      <c r="F3" s="24" t="str">
        <f>FI_Comm!D9</f>
        <v>DIESEL</v>
      </c>
      <c r="G3" s="24" t="str">
        <f>FI_Comm!D10</f>
        <v>W_INC</v>
      </c>
    </row>
    <row r="4" spans="2:12" ht="27" customHeight="1" thickBot="1" x14ac:dyDescent="0.5">
      <c r="B4" s="25" t="s">
        <v>424</v>
      </c>
      <c r="C4" s="25"/>
      <c r="D4" s="98" t="s">
        <v>478</v>
      </c>
      <c r="E4" s="98"/>
      <c r="F4" s="98"/>
      <c r="G4" s="98"/>
    </row>
    <row r="5" spans="2:12" ht="18.75" customHeight="1" x14ac:dyDescent="0.45">
      <c r="B5" s="7" t="str">
        <f>FI_Process!D14</f>
        <v>PP_N_GAS</v>
      </c>
      <c r="C5" s="7" t="str">
        <f>FI_Comm!$D$15</f>
        <v>CO2</v>
      </c>
      <c r="D5" s="55">
        <v>202.23</v>
      </c>
      <c r="E5" s="55"/>
      <c r="F5" s="55"/>
      <c r="G5" s="55"/>
      <c r="J5" t="s">
        <v>26</v>
      </c>
      <c r="K5">
        <v>264.75</v>
      </c>
      <c r="L5">
        <v>1</v>
      </c>
    </row>
    <row r="6" spans="2:12" ht="18.75" customHeight="1" x14ac:dyDescent="0.45">
      <c r="B6" s="42" t="str">
        <f>FI_Process!D15</f>
        <v>PP_OIL</v>
      </c>
      <c r="C6" s="42" t="str">
        <f>FI_Comm!$D$15</f>
        <v>CO2</v>
      </c>
      <c r="D6" s="55"/>
      <c r="E6" s="55">
        <v>284.13</v>
      </c>
      <c r="F6" s="55"/>
      <c r="G6" s="55"/>
      <c r="J6" t="s">
        <v>479</v>
      </c>
      <c r="K6">
        <v>270.74</v>
      </c>
      <c r="L6">
        <v>0.1</v>
      </c>
    </row>
    <row r="7" spans="2:12" x14ac:dyDescent="0.45">
      <c r="B7" s="7" t="str">
        <f>FI_Process!D16</f>
        <v>PP_DIESEL</v>
      </c>
      <c r="C7" s="7" t="str">
        <f>FI_Comm!$D$15</f>
        <v>CO2</v>
      </c>
      <c r="D7" s="55"/>
      <c r="E7" s="55"/>
      <c r="F7" s="55">
        <v>264.75</v>
      </c>
      <c r="G7" s="55"/>
    </row>
    <row r="8" spans="2:12" ht="14.65" thickBot="1" x14ac:dyDescent="0.5">
      <c r="B8" s="47" t="str">
        <f>FI_Process!D17</f>
        <v>PP_W_INC</v>
      </c>
      <c r="C8" s="47" t="str">
        <f>FI_Comm!$D$15</f>
        <v>CO2</v>
      </c>
      <c r="D8" s="56"/>
      <c r="E8" s="56"/>
      <c r="F8" s="56"/>
      <c r="G8" s="56">
        <v>291.83999999999997</v>
      </c>
      <c r="L8">
        <f>K5+K6*L6</f>
        <v>291.82400000000001</v>
      </c>
    </row>
    <row r="11" spans="2:12" x14ac:dyDescent="0.45">
      <c r="C11" t="s">
        <v>480</v>
      </c>
      <c r="D11">
        <f>D5/3.6</f>
        <v>56.174999999999997</v>
      </c>
      <c r="E11">
        <f>E6/3.6</f>
        <v>78.924999999999997</v>
      </c>
      <c r="F11">
        <f>F7/3.6</f>
        <v>73.541666666666671</v>
      </c>
      <c r="G11">
        <f>G8/3.6</f>
        <v>81.066666666666663</v>
      </c>
    </row>
  </sheetData>
  <mergeCells count="1">
    <mergeCell ref="D4:G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4B9D139668E742805735A3EA21C043" ma:contentTypeVersion="4" ma:contentTypeDescription="Create a new document." ma:contentTypeScope="" ma:versionID="ee5283bd4de284755c00ee06b3de838c">
  <xsd:schema xmlns:xsd="http://www.w3.org/2001/XMLSchema" xmlns:xs="http://www.w3.org/2001/XMLSchema" xmlns:p="http://schemas.microsoft.com/office/2006/metadata/properties" xmlns:ns2="3355bc15-3803-43c6-99c3-19930f83c70c" targetNamespace="http://schemas.microsoft.com/office/2006/metadata/properties" ma:root="true" ma:fieldsID="641c50331f870266fddd248c345d606f" ns2:_="">
    <xsd:import namespace="3355bc15-3803-43c6-99c3-19930f83c7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5bc15-3803-43c6-99c3-19930f83c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1351F2-5E2B-432A-B51A-D628B14BA110}">
  <ds:schemaRefs>
    <ds:schemaRef ds:uri="http://purl.org/dc/dcmitype/"/>
    <ds:schemaRef ds:uri="http://schemas.microsoft.com/office/2006/documentManagement/types"/>
    <ds:schemaRef ds:uri="http://www.w3.org/XML/1998/namespace"/>
    <ds:schemaRef ds:uri="3355bc15-3803-43c6-99c3-19930f83c70c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1C32079-521F-48BF-8133-38C3829D4B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55bc15-3803-43c6-99c3-19930f83c7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2CFBD1-E8B7-40AA-8AB1-2EF74F5142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FI_Comm</vt:lpstr>
      <vt:lpstr>FI_Process</vt:lpstr>
      <vt:lpstr>Supply</vt:lpstr>
      <vt:lpstr>Power Plants</vt:lpstr>
      <vt:lpstr>Storage</vt:lpstr>
      <vt:lpstr>Demand</vt:lpstr>
      <vt:lpstr>Emissions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Sofia Pilar De Oliveira Rufino</cp:lastModifiedBy>
  <cp:revision/>
  <dcterms:created xsi:type="dcterms:W3CDTF">2015-06-05T18:17:20Z</dcterms:created>
  <dcterms:modified xsi:type="dcterms:W3CDTF">2025-04-15T10:14:13Z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0x010100594B9D139668E742805735A3EA21C043</vt:lpwstr>
  </property>
  <property fmtid="{D5CDD505-2E9C-101B-9397-08002B2CF9AE}" pid="3" name="Order">
    <vt:r8>2500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MediaServiceImageTags">
    <vt:lpwstr/>
  </property>
</Properties>
</file>