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ve\Downloads\"/>
    </mc:Choice>
  </mc:AlternateContent>
  <bookViews>
    <workbookView xWindow="0" yWindow="0" windowWidth="28800" windowHeight="11835"/>
  </bookViews>
  <sheets>
    <sheet name="Sheet1" sheetId="1" r:id="rId1"/>
  </sheets>
  <definedNames>
    <definedName name="solver_adj" localSheetId="0" hidden="1">Sheet1!$U$12:$U$22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Sheet1!$AA$5</definedName>
    <definedName name="solver_lhs2" localSheetId="0" hidden="1">Sheet1!$AA$6</definedName>
    <definedName name="solver_lhs3" localSheetId="0" hidden="1">Sheet1!$AA$7</definedName>
    <definedName name="solver_lhs4" localSheetId="0" hidden="1">Sheet1!$U$12:$U$22</definedName>
    <definedName name="solver_lhs5" localSheetId="0" hidden="1">Sheet1!$U$12:$U$22</definedName>
    <definedName name="solver_lhs6" localSheetId="0" hidden="1">Sheet1!$X$6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Sheet1!$X$5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4</definedName>
    <definedName name="solver_rel6" localSheetId="0" hidden="1">1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integer</definedName>
    <definedName name="solver_rhs6" localSheetId="0" hidden="1">Sheet1!$X$7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vs">Sheet1!$Q$1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" i="1" l="1"/>
  <c r="AA6" i="1"/>
  <c r="AA5" i="1"/>
  <c r="X7" i="1"/>
  <c r="X6" i="1"/>
  <c r="X5" i="1"/>
  <c r="J17" i="1"/>
  <c r="K17" i="1" s="1"/>
  <c r="L17" i="1" s="1"/>
  <c r="J18" i="1"/>
  <c r="K18" i="1" s="1"/>
  <c r="L18" i="1" s="1"/>
  <c r="J19" i="1"/>
  <c r="K19" i="1" s="1"/>
  <c r="L19" i="1" s="1"/>
  <c r="J16" i="1"/>
  <c r="K16" i="1" s="1"/>
  <c r="L16" i="1" s="1"/>
  <c r="J10" i="1"/>
  <c r="K10" i="1" s="1"/>
  <c r="L10" i="1" s="1"/>
  <c r="J11" i="1"/>
  <c r="K11" i="1" s="1"/>
  <c r="L11" i="1" s="1"/>
  <c r="J12" i="1"/>
  <c r="K12" i="1" s="1"/>
  <c r="L12" i="1" s="1"/>
  <c r="J9" i="1"/>
  <c r="K9" i="1" s="1"/>
  <c r="L9" i="1" s="1"/>
  <c r="I6" i="1"/>
  <c r="J6" i="1" s="1"/>
  <c r="K6" i="1" s="1"/>
  <c r="L6" i="1" s="1"/>
  <c r="J5" i="1"/>
  <c r="K5" i="1" s="1"/>
  <c r="J4" i="1"/>
  <c r="K4" i="1" s="1"/>
  <c r="J3" i="1"/>
  <c r="K3" i="1" s="1"/>
  <c r="I2" i="1"/>
  <c r="J2" i="1" s="1"/>
  <c r="K2" i="1" s="1"/>
  <c r="L2" i="1" s="1"/>
  <c r="G17" i="1"/>
  <c r="H17" i="1" s="1"/>
  <c r="G18" i="1"/>
  <c r="H18" i="1" s="1"/>
  <c r="G19" i="1"/>
  <c r="H19" i="1" s="1"/>
  <c r="G16" i="1"/>
  <c r="H16" i="1" s="1"/>
  <c r="G10" i="1"/>
  <c r="H10" i="1" s="1"/>
  <c r="G11" i="1"/>
  <c r="H11" i="1" s="1"/>
  <c r="G12" i="1"/>
  <c r="H12" i="1" s="1"/>
  <c r="G9" i="1"/>
  <c r="H9" i="1" s="1"/>
  <c r="G3" i="1"/>
  <c r="G4" i="1"/>
  <c r="G5" i="1"/>
  <c r="G6" i="1"/>
  <c r="H6" i="1" s="1"/>
  <c r="G2" i="1"/>
  <c r="H2" i="1" s="1"/>
  <c r="L3" i="1" l="1"/>
</calcChain>
</file>

<file path=xl/sharedStrings.xml><?xml version="1.0" encoding="utf-8"?>
<sst xmlns="http://schemas.openxmlformats.org/spreadsheetml/2006/main" count="69" uniqueCount="47">
  <si>
    <t>CRICKET</t>
  </si>
  <si>
    <t>IPL</t>
  </si>
  <si>
    <t>India vs England</t>
  </si>
  <si>
    <t>Format</t>
  </si>
  <si>
    <t>T20</t>
  </si>
  <si>
    <t>Tests</t>
  </si>
  <si>
    <t>ODI</t>
  </si>
  <si>
    <t>Test</t>
  </si>
  <si>
    <t>Matches</t>
  </si>
  <si>
    <t>Venue</t>
  </si>
  <si>
    <t>India</t>
  </si>
  <si>
    <t>England vs India</t>
  </si>
  <si>
    <t>England</t>
  </si>
  <si>
    <t>Tennis</t>
  </si>
  <si>
    <t>Wimbledon</t>
  </si>
  <si>
    <t>RG</t>
  </si>
  <si>
    <t>US OPEN</t>
  </si>
  <si>
    <t>AUS OPEN</t>
  </si>
  <si>
    <t>Football</t>
  </si>
  <si>
    <t>PL</t>
  </si>
  <si>
    <t>Liga BBVA</t>
  </si>
  <si>
    <t>Serie A</t>
  </si>
  <si>
    <t>UK</t>
  </si>
  <si>
    <t>US</t>
  </si>
  <si>
    <t>Australia</t>
  </si>
  <si>
    <t>France</t>
  </si>
  <si>
    <t>BundesLiga</t>
  </si>
  <si>
    <t>Spain</t>
  </si>
  <si>
    <t>Italy</t>
  </si>
  <si>
    <t>Germany</t>
  </si>
  <si>
    <t>Cost/match in Lakhs</t>
  </si>
  <si>
    <t>Cost of Tournament Coverage</t>
  </si>
  <si>
    <t>Predicted probability</t>
  </si>
  <si>
    <t>Predicted Viewers/Match</t>
  </si>
  <si>
    <t>Total PI</t>
  </si>
  <si>
    <t>TPI</t>
  </si>
  <si>
    <t>EVENT</t>
  </si>
  <si>
    <t>Tcost</t>
  </si>
  <si>
    <t>Allocation</t>
  </si>
  <si>
    <t>TPIAgg</t>
  </si>
  <si>
    <t>TcostAgg</t>
  </si>
  <si>
    <t>Cricket</t>
  </si>
  <si>
    <t>Budget</t>
  </si>
  <si>
    <t>Contest</t>
  </si>
  <si>
    <t>FINAL ALLOCATION TABLE</t>
  </si>
  <si>
    <t>Number of events</t>
  </si>
  <si>
    <t>Restrictions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</si>
</sst>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workbookViewId="0">
      <selection activeCell="V19" sqref="V19"/>
    </sheetView>
  </sheetViews>
  <sheetFormatPr defaultRowHeight="15" x14ac:dyDescent="0.25"/>
  <cols>
    <col min="10" max="10" width="10" bestFit="1" customWidth="1"/>
  </cols>
  <sheetData>
    <row r="1" spans="1:27" x14ac:dyDescent="0.25">
      <c r="A1" t="s">
        <v>0</v>
      </c>
      <c r="B1" t="s">
        <v>43</v>
      </c>
      <c r="C1" t="s">
        <v>3</v>
      </c>
      <c r="D1" t="s">
        <v>8</v>
      </c>
      <c r="E1" t="s">
        <v>9</v>
      </c>
      <c r="F1" t="s">
        <v>30</v>
      </c>
      <c r="G1" t="s">
        <v>31</v>
      </c>
      <c r="I1" t="s">
        <v>32</v>
      </c>
      <c r="J1" t="s">
        <v>33</v>
      </c>
      <c r="K1" t="s">
        <v>34</v>
      </c>
    </row>
    <row r="2" spans="1:27" x14ac:dyDescent="0.25">
      <c r="B2" t="s">
        <v>1</v>
      </c>
      <c r="C2" t="s">
        <v>4</v>
      </c>
      <c r="D2">
        <v>60</v>
      </c>
      <c r="E2" t="s">
        <v>10</v>
      </c>
      <c r="F2">
        <v>1</v>
      </c>
      <c r="G2">
        <f>D2*F2</f>
        <v>60</v>
      </c>
      <c r="H2">
        <f>G2</f>
        <v>60</v>
      </c>
      <c r="I2">
        <f>23.35/60</f>
        <v>0.38916666666666672</v>
      </c>
      <c r="J2">
        <f>I2*10</f>
        <v>3.8916666666666671</v>
      </c>
      <c r="K2">
        <f>J2*D2</f>
        <v>233.50000000000003</v>
      </c>
      <c r="L2">
        <f>K2</f>
        <v>233.50000000000003</v>
      </c>
    </row>
    <row r="3" spans="1:27" x14ac:dyDescent="0.25">
      <c r="B3" t="s">
        <v>2</v>
      </c>
      <c r="C3" t="s">
        <v>4</v>
      </c>
      <c r="D3">
        <v>5</v>
      </c>
      <c r="E3" t="s">
        <v>10</v>
      </c>
      <c r="F3">
        <v>1</v>
      </c>
      <c r="G3">
        <f t="shared" ref="G3:G6" si="0">D3*F3</f>
        <v>5</v>
      </c>
      <c r="H3">
        <v>19.399999999999999</v>
      </c>
      <c r="I3">
        <v>0.75144500000000003</v>
      </c>
      <c r="J3">
        <f>I3*10</f>
        <v>7.5144500000000001</v>
      </c>
      <c r="K3">
        <f t="shared" ref="K3:K6" si="1">J3*D3</f>
        <v>37.572249999999997</v>
      </c>
      <c r="L3">
        <f>SUM(K3:K5)</f>
        <v>73.699389999999994</v>
      </c>
    </row>
    <row r="4" spans="1:27" ht="15.75" thickBot="1" x14ac:dyDescent="0.3">
      <c r="C4" t="s">
        <v>7</v>
      </c>
      <c r="D4">
        <v>4</v>
      </c>
      <c r="F4">
        <v>3</v>
      </c>
      <c r="G4">
        <f t="shared" si="0"/>
        <v>12</v>
      </c>
      <c r="I4">
        <v>0.42196499999999998</v>
      </c>
      <c r="J4">
        <f>I4*10</f>
        <v>4.2196499999999997</v>
      </c>
      <c r="K4">
        <f t="shared" si="1"/>
        <v>16.878599999999999</v>
      </c>
      <c r="W4" t="s">
        <v>46</v>
      </c>
      <c r="AA4" t="s">
        <v>45</v>
      </c>
    </row>
    <row r="5" spans="1:27" x14ac:dyDescent="0.25">
      <c r="C5" t="s">
        <v>6</v>
      </c>
      <c r="D5">
        <v>3</v>
      </c>
      <c r="F5">
        <v>0.8</v>
      </c>
      <c r="G5">
        <f t="shared" si="0"/>
        <v>2.4000000000000004</v>
      </c>
      <c r="I5">
        <v>0.64161800000000002</v>
      </c>
      <c r="J5">
        <f>I5*10</f>
        <v>6.4161800000000007</v>
      </c>
      <c r="K5">
        <f t="shared" si="1"/>
        <v>19.248540000000002</v>
      </c>
      <c r="W5" s="1" t="s">
        <v>39</v>
      </c>
      <c r="X5" s="3">
        <f>SUMPRODUCT(S12:S22,U12:U22)</f>
        <v>670.45841800000005</v>
      </c>
      <c r="Z5" s="1" t="s">
        <v>41</v>
      </c>
      <c r="AA5" s="3">
        <f>SUM(U12:U14)</f>
        <v>2</v>
      </c>
    </row>
    <row r="6" spans="1:27" x14ac:dyDescent="0.25">
      <c r="B6" t="s">
        <v>11</v>
      </c>
      <c r="C6" t="s">
        <v>5</v>
      </c>
      <c r="D6">
        <v>5</v>
      </c>
      <c r="E6" t="s">
        <v>12</v>
      </c>
      <c r="F6">
        <v>12</v>
      </c>
      <c r="G6">
        <f t="shared" si="0"/>
        <v>60</v>
      </c>
      <c r="H6">
        <f t="shared" ref="H6:H19" si="2">G6</f>
        <v>60</v>
      </c>
      <c r="I6">
        <f>0.421965</f>
        <v>0.42196499999999998</v>
      </c>
      <c r="J6">
        <f>I6*10</f>
        <v>4.2196499999999997</v>
      </c>
      <c r="K6">
        <f t="shared" si="1"/>
        <v>21.09825</v>
      </c>
      <c r="L6">
        <f>K6</f>
        <v>21.09825</v>
      </c>
      <c r="W6" s="4" t="s">
        <v>40</v>
      </c>
      <c r="X6" s="6">
        <f>SUMPRODUCT(T12:T22,U12:U22)</f>
        <v>556.6</v>
      </c>
      <c r="Z6" s="4" t="s">
        <v>13</v>
      </c>
      <c r="AA6" s="6">
        <f>SUM(U15:U18)</f>
        <v>1</v>
      </c>
    </row>
    <row r="7" spans="1:27" ht="15.75" thickBot="1" x14ac:dyDescent="0.3">
      <c r="W7" s="7" t="s">
        <v>42</v>
      </c>
      <c r="X7" s="9">
        <f>600</f>
        <v>600</v>
      </c>
      <c r="Z7" s="7" t="s">
        <v>18</v>
      </c>
      <c r="AA7" s="9">
        <f>SUM(U19:U22)</f>
        <v>4</v>
      </c>
    </row>
    <row r="8" spans="1:27" x14ac:dyDescent="0.25">
      <c r="A8" t="s">
        <v>13</v>
      </c>
      <c r="B8" t="s">
        <v>43</v>
      </c>
      <c r="D8" t="s">
        <v>8</v>
      </c>
      <c r="E8" t="s">
        <v>9</v>
      </c>
    </row>
    <row r="9" spans="1:27" x14ac:dyDescent="0.25">
      <c r="B9" t="s">
        <v>14</v>
      </c>
      <c r="D9">
        <v>50</v>
      </c>
      <c r="E9" t="s">
        <v>22</v>
      </c>
      <c r="F9">
        <v>5</v>
      </c>
      <c r="G9">
        <f>D9*F9</f>
        <v>250</v>
      </c>
      <c r="H9">
        <f t="shared" si="2"/>
        <v>250</v>
      </c>
      <c r="I9">
        <v>7.1440000000000003E-2</v>
      </c>
      <c r="J9">
        <f>I9*10</f>
        <v>0.71440000000000003</v>
      </c>
      <c r="K9">
        <f t="shared" ref="K9" si="3">J9*D9</f>
        <v>35.72</v>
      </c>
      <c r="L9">
        <f>K9</f>
        <v>35.72</v>
      </c>
    </row>
    <row r="10" spans="1:27" ht="15.75" thickBot="1" x14ac:dyDescent="0.3">
      <c r="B10" t="s">
        <v>16</v>
      </c>
      <c r="D10">
        <v>50</v>
      </c>
      <c r="E10" t="s">
        <v>23</v>
      </c>
      <c r="F10">
        <v>8</v>
      </c>
      <c r="G10">
        <f t="shared" ref="G10:G12" si="4">D10*F10</f>
        <v>400</v>
      </c>
      <c r="H10">
        <f t="shared" si="2"/>
        <v>400</v>
      </c>
      <c r="I10">
        <v>3.8030000000000001E-2</v>
      </c>
      <c r="J10">
        <f t="shared" ref="J10:J12" si="5">I10*10</f>
        <v>0.38030000000000003</v>
      </c>
      <c r="K10">
        <f t="shared" ref="K10:K12" si="6">J10*D10</f>
        <v>19.015000000000001</v>
      </c>
      <c r="L10">
        <f t="shared" ref="L10:L12" si="7">K10</f>
        <v>19.015000000000001</v>
      </c>
      <c r="S10" s="10" t="s">
        <v>44</v>
      </c>
    </row>
    <row r="11" spans="1:27" x14ac:dyDescent="0.25">
      <c r="B11" t="s">
        <v>17</v>
      </c>
      <c r="D11">
        <v>50</v>
      </c>
      <c r="E11" t="s">
        <v>24</v>
      </c>
      <c r="F11">
        <v>3</v>
      </c>
      <c r="G11">
        <f t="shared" si="4"/>
        <v>150</v>
      </c>
      <c r="H11">
        <f t="shared" si="2"/>
        <v>150</v>
      </c>
      <c r="I11">
        <v>5.3760000000000002E-2</v>
      </c>
      <c r="J11">
        <f t="shared" si="5"/>
        <v>0.53760000000000008</v>
      </c>
      <c r="K11">
        <f t="shared" si="6"/>
        <v>26.880000000000003</v>
      </c>
      <c r="L11">
        <f t="shared" si="7"/>
        <v>26.880000000000003</v>
      </c>
      <c r="R11" s="1" t="s">
        <v>36</v>
      </c>
      <c r="S11" s="2" t="s">
        <v>35</v>
      </c>
      <c r="T11" s="2" t="s">
        <v>37</v>
      </c>
      <c r="U11" s="3" t="s">
        <v>38</v>
      </c>
    </row>
    <row r="12" spans="1:27" x14ac:dyDescent="0.25">
      <c r="B12" t="s">
        <v>15</v>
      </c>
      <c r="D12">
        <v>50</v>
      </c>
      <c r="E12" t="s">
        <v>25</v>
      </c>
      <c r="F12">
        <v>5</v>
      </c>
      <c r="G12">
        <f t="shared" si="4"/>
        <v>250</v>
      </c>
      <c r="H12">
        <f t="shared" si="2"/>
        <v>250</v>
      </c>
      <c r="I12">
        <v>2.6009999999999998E-2</v>
      </c>
      <c r="J12">
        <f t="shared" si="5"/>
        <v>0.2601</v>
      </c>
      <c r="K12">
        <f t="shared" si="6"/>
        <v>13.004999999999999</v>
      </c>
      <c r="L12">
        <f t="shared" si="7"/>
        <v>13.004999999999999</v>
      </c>
      <c r="R12" s="4" t="s">
        <v>1</v>
      </c>
      <c r="S12" s="5">
        <v>233.50000000000003</v>
      </c>
      <c r="T12" s="5">
        <v>60</v>
      </c>
      <c r="U12" s="6">
        <v>1</v>
      </c>
    </row>
    <row r="13" spans="1:27" x14ac:dyDescent="0.25">
      <c r="R13" s="4" t="s">
        <v>2</v>
      </c>
      <c r="S13" s="5">
        <v>73.699389999999994</v>
      </c>
      <c r="T13" s="5">
        <v>19.399999999999999</v>
      </c>
      <c r="U13" s="6">
        <v>1</v>
      </c>
    </row>
    <row r="14" spans="1:27" x14ac:dyDescent="0.25">
      <c r="R14" s="4" t="s">
        <v>11</v>
      </c>
      <c r="S14" s="5">
        <v>21.09825</v>
      </c>
      <c r="T14" s="5">
        <v>60</v>
      </c>
      <c r="U14" s="6">
        <v>0</v>
      </c>
    </row>
    <row r="15" spans="1:27" x14ac:dyDescent="0.25">
      <c r="A15" t="s">
        <v>18</v>
      </c>
      <c r="B15" t="s">
        <v>43</v>
      </c>
      <c r="D15" t="s">
        <v>8</v>
      </c>
      <c r="E15" t="s">
        <v>9</v>
      </c>
      <c r="R15" s="4" t="s">
        <v>14</v>
      </c>
      <c r="S15" s="5">
        <v>35.72</v>
      </c>
      <c r="T15" s="5">
        <v>250</v>
      </c>
      <c r="U15" s="6">
        <v>0</v>
      </c>
    </row>
    <row r="16" spans="1:27" x14ac:dyDescent="0.25">
      <c r="B16" t="s">
        <v>19</v>
      </c>
      <c r="D16">
        <v>380</v>
      </c>
      <c r="E16" t="s">
        <v>12</v>
      </c>
      <c r="F16">
        <v>0.3</v>
      </c>
      <c r="G16">
        <f>D16*F16</f>
        <v>114</v>
      </c>
      <c r="H16">
        <f t="shared" si="2"/>
        <v>114</v>
      </c>
      <c r="I16">
        <v>3.7870000000000001E-2</v>
      </c>
      <c r="J16">
        <f t="shared" ref="J16:J19" si="8">I16*10</f>
        <v>0.37870000000000004</v>
      </c>
      <c r="K16">
        <f t="shared" ref="K16" si="9">J16*D16</f>
        <v>143.90600000000001</v>
      </c>
      <c r="L16">
        <f t="shared" ref="L16:L19" si="10">K16</f>
        <v>143.90600000000001</v>
      </c>
      <c r="R16" s="4" t="s">
        <v>16</v>
      </c>
      <c r="S16" s="5">
        <v>19.015000000000001</v>
      </c>
      <c r="T16" s="5">
        <v>400</v>
      </c>
      <c r="U16" s="6">
        <v>0</v>
      </c>
    </row>
    <row r="17" spans="2:21" x14ac:dyDescent="0.25">
      <c r="B17" t="s">
        <v>20</v>
      </c>
      <c r="D17">
        <v>380</v>
      </c>
      <c r="E17" t="s">
        <v>27</v>
      </c>
      <c r="F17">
        <v>0.2</v>
      </c>
      <c r="G17">
        <f t="shared" ref="G17:G19" si="11">D17*F17</f>
        <v>76</v>
      </c>
      <c r="H17">
        <f t="shared" si="2"/>
        <v>76</v>
      </c>
      <c r="I17">
        <v>2.8289999999999999E-2</v>
      </c>
      <c r="J17">
        <f t="shared" si="8"/>
        <v>0.28289999999999998</v>
      </c>
      <c r="K17">
        <f t="shared" ref="K17:K19" si="12">J17*D17</f>
        <v>107.502</v>
      </c>
      <c r="L17">
        <f t="shared" si="10"/>
        <v>107.502</v>
      </c>
      <c r="R17" s="4" t="s">
        <v>17</v>
      </c>
      <c r="S17" s="5">
        <v>26.880000000000003</v>
      </c>
      <c r="T17" s="5">
        <v>150</v>
      </c>
      <c r="U17" s="6">
        <v>1</v>
      </c>
    </row>
    <row r="18" spans="2:21" x14ac:dyDescent="0.25">
      <c r="B18" t="s">
        <v>21</v>
      </c>
      <c r="D18">
        <v>380</v>
      </c>
      <c r="E18" t="s">
        <v>28</v>
      </c>
      <c r="F18">
        <v>0.2</v>
      </c>
      <c r="G18">
        <f t="shared" si="11"/>
        <v>76</v>
      </c>
      <c r="H18">
        <f t="shared" si="2"/>
        <v>76</v>
      </c>
      <c r="I18">
        <v>1.5972E-2</v>
      </c>
      <c r="J18">
        <f t="shared" si="8"/>
        <v>0.15972</v>
      </c>
      <c r="K18">
        <f t="shared" si="12"/>
        <v>60.693600000000004</v>
      </c>
      <c r="L18">
        <f t="shared" si="10"/>
        <v>60.693600000000004</v>
      </c>
      <c r="R18" s="4" t="s">
        <v>15</v>
      </c>
      <c r="S18" s="5">
        <v>13.004999999999999</v>
      </c>
      <c r="T18" s="5">
        <v>250</v>
      </c>
      <c r="U18" s="6">
        <v>0</v>
      </c>
    </row>
    <row r="19" spans="2:21" x14ac:dyDescent="0.25">
      <c r="B19" t="s">
        <v>26</v>
      </c>
      <c r="D19">
        <v>306</v>
      </c>
      <c r="E19" t="s">
        <v>29</v>
      </c>
      <c r="F19">
        <v>0.2</v>
      </c>
      <c r="G19">
        <f t="shared" si="11"/>
        <v>61.2</v>
      </c>
      <c r="H19">
        <f t="shared" si="2"/>
        <v>61.2</v>
      </c>
      <c r="I19">
        <v>7.9337999999999995E-3</v>
      </c>
      <c r="J19">
        <f t="shared" si="8"/>
        <v>7.9337999999999992E-2</v>
      </c>
      <c r="K19">
        <f t="shared" si="12"/>
        <v>24.277427999999997</v>
      </c>
      <c r="L19">
        <f t="shared" si="10"/>
        <v>24.277427999999997</v>
      </c>
      <c r="R19" s="4" t="s">
        <v>19</v>
      </c>
      <c r="S19" s="5">
        <v>143.90600000000001</v>
      </c>
      <c r="T19" s="5">
        <v>114</v>
      </c>
      <c r="U19" s="6">
        <v>1</v>
      </c>
    </row>
    <row r="20" spans="2:21" x14ac:dyDescent="0.25">
      <c r="R20" s="4" t="s">
        <v>20</v>
      </c>
      <c r="S20" s="5">
        <v>107.502</v>
      </c>
      <c r="T20" s="5">
        <v>76</v>
      </c>
      <c r="U20" s="6">
        <v>1</v>
      </c>
    </row>
    <row r="21" spans="2:21" x14ac:dyDescent="0.25">
      <c r="R21" s="4" t="s">
        <v>21</v>
      </c>
      <c r="S21" s="5">
        <v>60.693600000000004</v>
      </c>
      <c r="T21" s="5">
        <v>76</v>
      </c>
      <c r="U21" s="6">
        <v>1</v>
      </c>
    </row>
    <row r="22" spans="2:21" ht="15.75" thickBot="1" x14ac:dyDescent="0.3">
      <c r="R22" s="7" t="s">
        <v>26</v>
      </c>
      <c r="S22" s="8">
        <v>24.277427999999997</v>
      </c>
      <c r="T22" s="8">
        <v>61.2</v>
      </c>
      <c r="U22" s="9">
        <v>1</v>
      </c>
    </row>
  </sheetData>
  <conditionalFormatting sqref="R12:U22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</dc:creator>
  <cp:lastModifiedBy>sarve</cp:lastModifiedBy>
  <dcterms:created xsi:type="dcterms:W3CDTF">2021-03-31T13:23:12Z</dcterms:created>
  <dcterms:modified xsi:type="dcterms:W3CDTF">2021-04-09T12:40:17Z</dcterms:modified>
</cp:coreProperties>
</file>