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asadangelo/github.com/sasadangelo/investire/download/"/>
    </mc:Choice>
  </mc:AlternateContent>
  <xr:revisionPtr revIDLastSave="0" documentId="13_ncr:1_{20266903-1954-FC49-BA83-F94B113C2FF2}" xr6:coauthVersionLast="47" xr6:coauthVersionMax="47" xr10:uidLastSave="{00000000-0000-0000-0000-000000000000}"/>
  <bookViews>
    <workbookView xWindow="6420" yWindow="500" windowWidth="25600" windowHeight="19000" xr2:uid="{384A719B-2758-B34C-9A5E-16DC06482511}"/>
  </bookViews>
  <sheets>
    <sheet name="BOT Calcolatore" sheetId="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42" i="7" l="1"/>
  <c r="E37" i="7"/>
  <c r="E23" i="7" l="1"/>
  <c r="E22" i="7"/>
  <c r="E21" i="7"/>
  <c r="E20" i="7"/>
  <c r="E39" i="7"/>
  <c r="E44" i="7" s="1"/>
  <c r="E26" i="7" l="1"/>
  <c r="E27" i="7" s="1"/>
  <c r="E28" i="7" s="1"/>
  <c r="E33" i="7"/>
  <c r="E24" i="7"/>
  <c r="E29" i="7"/>
  <c r="E40" i="7"/>
  <c r="E34" i="7" l="1"/>
  <c r="E35" i="7" s="1"/>
  <c r="E36" i="7"/>
  <c r="E30" i="7"/>
  <c r="E41" i="7" l="1"/>
  <c r="E45" i="7" s="1"/>
</calcChain>
</file>

<file path=xl/sharedStrings.xml><?xml version="1.0" encoding="utf-8"?>
<sst xmlns="http://schemas.openxmlformats.org/spreadsheetml/2006/main" count="69" uniqueCount="65">
  <si>
    <t>ISIN</t>
  </si>
  <si>
    <t>Nome</t>
  </si>
  <si>
    <t>IT0005532988</t>
  </si>
  <si>
    <t>BOT 14FB24 ANN</t>
  </si>
  <si>
    <t>Data Emissione</t>
  </si>
  <si>
    <t>Data Scadenza</t>
  </si>
  <si>
    <t>Calcolatore BOT</t>
  </si>
  <si>
    <t>Imposta</t>
  </si>
  <si>
    <t>Data Acquisto (Data Regolamento)</t>
  </si>
  <si>
    <t>Dati Acquisto</t>
  </si>
  <si>
    <t>Commissioni (% sul Prezzo Acquisto)</t>
  </si>
  <si>
    <t>Prezzo Emissione (EUR)</t>
  </si>
  <si>
    <t>Prezzo Acquisto (EUR)</t>
  </si>
  <si>
    <t>Lotto (Importo Nominale in EUR)</t>
  </si>
  <si>
    <t>Importo Pagato (EUR)</t>
  </si>
  <si>
    <t>Imposte (EUR)</t>
  </si>
  <si>
    <t>Guadagni</t>
  </si>
  <si>
    <t>Guadagno Lordo Totale (EUR)</t>
  </si>
  <si>
    <t>Guadagno Netto Totale (EUR)</t>
  </si>
  <si>
    <t>Rendimenti</t>
  </si>
  <si>
    <t>Anagrafica Titolo</t>
  </si>
  <si>
    <t>Guida</t>
  </si>
  <si>
    <t>Significato dei colori</t>
  </si>
  <si>
    <t>Guadagno Lordo Unitario (EUR)</t>
  </si>
  <si>
    <t>Guadagno Netto Unitario (EUR)</t>
  </si>
  <si>
    <t>Prezzo Emissione</t>
  </si>
  <si>
    <t>Quantità</t>
  </si>
  <si>
    <t>Durata (giorni)</t>
  </si>
  <si>
    <t>Durata Residua (giorni)</t>
  </si>
  <si>
    <t>Commissioni</t>
  </si>
  <si>
    <t>Costi Fissi + Bollo (EUR)</t>
  </si>
  <si>
    <t>Costi Fissi + Commissioni + Bollo (EUR)</t>
  </si>
  <si>
    <t>Il prezzo di emissione di un titolo rappresenta il prezzo iniziale al quale il titolo viene messo in vendita sul mercato, ovvero il prezzo al quale gli investitori possono acquistare il titolo alla sua emissione. In altre parole, il prezzo di emissione rappresenta il valore nominale del titolo al momento della sua prima offerta al pubblico. Questo prezzo di emissione viene fissato dal Tesoro italiano e può variare a seconda delle condizioni di mercato, della durata del titolo e del tasso di interesse offerto.</t>
  </si>
  <si>
    <t>Significato dei campi da inserire</t>
  </si>
  <si>
    <t>La data di scadenza di un BOT rappresenta il momento in cui il titolo cessa di produrre interessi e viene rimborsato dal Tesoro italiano al detentore del titolo stesso. In altre parole, è la data in cui il Tesoro italiano si impegna a rimborsare il valore nominale (100 EUR per ogni BOT) del titolo all'investitore. La data di scadenza viene stabilita al momento dell'emissione del titolo e può variare a seconda della durata del BOT. I BOT italiani hanno di solito una scadenza compresa tra 3 mesi e un anno. È importante tenere presente la data di scadenza quando si investe in un BOT, poiché essa influisce sulla liquidità del titolo e sulla sua capacità di generare rendimenti a lungo termine. Al momento della scadenza, il detentore del titolo riceverà il valore nominale del BOT, indipendentemente dalle variazioni dei tassi di interesse nel corso del periodo di detenzione del titolo.</t>
  </si>
  <si>
    <t xml:space="preserve"> Area con la Descrizione dei Dati da inserire.</t>
  </si>
  <si>
    <t xml:space="preserve"> Area dei Dati da inserire.</t>
  </si>
  <si>
    <t xml:space="preserve"> Area dei Dati calcolati automaticamente dal Calcolatore (non toccare i numeri).</t>
  </si>
  <si>
    <t>Data di Acquisto (Data di Regolamento)</t>
  </si>
  <si>
    <t>La Data di Acquisto del BOT del mio esempio è stata il 27/02/2023, ossia la data in cui la Banca ha eseguito l'ordine. Tuttavia, questa data non è molto significativa ai fini dei calcoli perché quella che conta è la Data di Regolamento che è, di solito, 2 giorni dopo. Ovviamente 2 giorni dopo si intende 2 giorni dopo in base al calendario di Borsa che esclude i Sabato, le Domeniche, le Festività, ecc. Quindi la Data di Regolamento del mio ordine è del 01/03/2023 e da questo giorno bisogna contare fino alla scadenza per calcolare la Durata Residua del BOT. Questa durata residua servirà poi per calcolare sia i rendimenti del BOT che l'imposta. Secondo il sito di BorsaItaliana.it la Data di Regolamento è la data in cui una transazione o un contratto devono essere regolati attraverso lo scambio reciproco dei titoli e del loro controvalore monetario.</t>
  </si>
  <si>
    <t>Prezzo di Acquisto</t>
  </si>
  <si>
    <t>Prezzo che l'acquirente paga per acquistare un singolo BOT. Se l'acquisto viene fatto in fase di emissione del titolo questo valore coinciderà con il Prezzo di Emissione. Il valore nominale di un BOT è di 100 Euro. Generalmente il Prezzo di Acquisto è inferiore a questo valore per garantire all'acquirente un guadagno dalla dalla differenza tra il valore nominale e questo valore. Tuttavia, non bisogna stupirsi di casi (non molto frequenti) in cui questo valore può superare quota 100.</t>
  </si>
  <si>
    <t>Il nome del BOT. Tpicamente il formato è BOT GGMMAA PER dove GG sono due numeri che indicano il giorno di scadenza, MM sono due lettere che indicano il mese di scadenza, AA sono due numeri che indicano l'anno di scadenza. Infine, PER è il periodo che può essere annuale (ANN), semestrale (SEM), trimestrale (TRI). Compilando questo campo potrai cliccare i link in basso per accedere alle pagine web dove reperire le informazioni necessarie a questo calcolatore. Nel mio esempio il BOT da me acquistato si chiama BOT 14FB24 ANN perché è un BOT annuale con scadenza 14 Febbraio 2024.</t>
  </si>
  <si>
    <t>International Securities Identification Number, è un codice internazionale che identifica il titolo. Nel mio esempio l'ISIN del mio BOT è IT0005532988.</t>
  </si>
  <si>
    <t>La data di emissione di un BOT è la data in cui il titolo viene emesso per la prima volta dal Tesoro italiano. In altre parole, la data di emissione rappresenta la data in cui il BOT viene messo in vendita sul mercato. A partire da questa data fino alla scadenza avremo la Durata del BOT. Vedremo che la Durata di un BOT è fondamentale nel calcolo dei rendimenti e delle imposte di legge.</t>
  </si>
  <si>
    <t>Min. Commissioni (EUR)</t>
  </si>
  <si>
    <t>Max. Commissioni (EUR)</t>
  </si>
  <si>
    <t>INF</t>
  </si>
  <si>
    <t>Durata Trascorsa (giorni)</t>
  </si>
  <si>
    <t>Prezzo Teorico (EUR)</t>
  </si>
  <si>
    <t>Informazioni BOT</t>
  </si>
  <si>
    <t>Questa guida vi aiuterà a comprendere il funzionamento del Calcolatore di BOT, uno strumento che ho realizzato per aiutarmi a calcolare i costi, guadagni e rendimenti dei miei investimenti in BOT. Come esempio pratico, il calcolatore riporta il calcolo dei costi, guadagni e rendimenti di un BOT da me realmente acquistato il cui nome è BOT 14FB24 ANN, con ISIN IT0005532988. Ho acquistato un lotto dal valore nominale di 5000 Euro, con ordine eseguito dalla Banca il giorno 27/02/2023, ad un prezzo di 96,846.</t>
  </si>
  <si>
    <t>Importo Totale Pagato</t>
  </si>
  <si>
    <t>Importi Acquisto (Costi)</t>
  </si>
  <si>
    <t>Importi Vendita/Scadenza</t>
  </si>
  <si>
    <t>Portafoglio</t>
  </si>
  <si>
    <t>Minusvalenze</t>
  </si>
  <si>
    <t>Prezzo Carico per Cap. Gain (EUR)</t>
  </si>
  <si>
    <t>Plus (+) Minus (-) Valenza Realizzata (EUR)</t>
  </si>
  <si>
    <t>Imponibile (EUR)</t>
  </si>
  <si>
    <t>Imposta sulla PlusValenza (EUR)</t>
  </si>
  <si>
    <t>Minus Valenza Rimanente (EUR)</t>
  </si>
  <si>
    <t>Importo al Netto della Imposta sulla PlusValenza (EUR)</t>
  </si>
  <si>
    <t>Rendimento Lordo %</t>
  </si>
  <si>
    <t>Rendimento Netto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</si>
</sst>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FF0000"/>
      <name val="Calibri"/>
      <family val="2"/>
      <scheme val="minor"/>
    </font>
    <font>
      <b/>
      <sz val="12"/>
      <color theme="0"/>
      <name val="Calibri"/>
      <family val="2"/>
      <scheme val="minor"/>
    </font>
  </fonts>
  <fills count="7">
    <fill>
      <patternFill patternType="none"/>
    </fill>
    <fill>
      <patternFill patternType="gray125"/>
    </fill>
    <fill>
      <patternFill patternType="solid">
        <fgColor theme="7" tint="0.39994506668294322"/>
        <bgColor indexed="64"/>
      </patternFill>
    </fill>
    <fill>
      <patternFill patternType="solid">
        <fgColor theme="2"/>
        <bgColor indexed="64"/>
      </patternFill>
    </fill>
    <fill>
      <patternFill patternType="solid">
        <fgColor theme="8" tint="0.79998168889431442"/>
        <bgColor indexed="64"/>
      </patternFill>
    </fill>
    <fill>
      <patternFill patternType="solid">
        <fgColor theme="0"/>
        <bgColor indexed="64"/>
      </patternFill>
    </fill>
    <fill>
      <patternFill patternType="solid">
        <fgColor theme="4"/>
        <bgColor indexed="64"/>
      </patternFill>
    </fill>
  </fills>
  <borders count="36">
    <border>
      <left/>
      <right/>
      <top/>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thin">
        <color auto="1"/>
      </left>
      <right style="thin">
        <color auto="1"/>
      </right>
      <top/>
      <bottom style="thin">
        <color auto="1"/>
      </bottom>
      <diagonal/>
    </border>
    <border>
      <left/>
      <right/>
      <top style="double">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double">
        <color auto="1"/>
      </left>
      <right/>
      <top/>
      <bottom/>
      <diagonal/>
    </border>
    <border>
      <left style="double">
        <color auto="1"/>
      </left>
      <right style="thin">
        <color auto="1"/>
      </right>
      <top style="thin">
        <color auto="1"/>
      </top>
      <bottom style="thin">
        <color auto="1"/>
      </bottom>
      <diagonal/>
    </border>
    <border>
      <left/>
      <right style="double">
        <color auto="1"/>
      </right>
      <top style="double">
        <color auto="1"/>
      </top>
      <bottom/>
      <diagonal/>
    </border>
    <border>
      <left/>
      <right style="double">
        <color auto="1"/>
      </right>
      <top/>
      <bottom/>
      <diagonal/>
    </border>
    <border>
      <left style="double">
        <color auto="1"/>
      </left>
      <right style="thin">
        <color auto="1"/>
      </right>
      <top/>
      <bottom/>
      <diagonal/>
    </border>
    <border>
      <left style="thin">
        <color auto="1"/>
      </left>
      <right style="double">
        <color auto="1"/>
      </right>
      <top/>
      <bottom/>
      <diagonal/>
    </border>
    <border>
      <left style="double">
        <color auto="1"/>
      </left>
      <right style="thin">
        <color auto="1"/>
      </right>
      <top style="thin">
        <color auto="1"/>
      </top>
      <bottom/>
      <diagonal/>
    </border>
    <border>
      <left style="double">
        <color auto="1"/>
      </left>
      <right/>
      <top style="double">
        <color auto="1"/>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thin">
        <color auto="1"/>
      </top>
      <bottom/>
      <diagonal/>
    </border>
    <border>
      <left/>
      <right/>
      <top style="thin">
        <color auto="1"/>
      </top>
      <bottom/>
      <diagonal/>
    </border>
    <border>
      <left/>
      <right style="double">
        <color auto="1"/>
      </right>
      <top style="thin">
        <color auto="1"/>
      </top>
      <bottom/>
      <diagonal/>
    </border>
    <border>
      <left style="double">
        <color auto="1"/>
      </left>
      <right/>
      <top/>
      <bottom style="thin">
        <color auto="1"/>
      </bottom>
      <diagonal/>
    </border>
    <border>
      <left/>
      <right/>
      <top/>
      <bottom style="thin">
        <color auto="1"/>
      </bottom>
      <diagonal/>
    </border>
    <border>
      <left/>
      <right style="double">
        <color auto="1"/>
      </right>
      <top/>
      <bottom style="thin">
        <color auto="1"/>
      </bottom>
      <diagonal/>
    </border>
    <border>
      <left/>
      <right/>
      <top style="thin">
        <color auto="1"/>
      </top>
      <bottom style="thin">
        <color auto="1"/>
      </bottom>
      <diagonal/>
    </border>
    <border>
      <left/>
      <right style="double">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bottom style="double">
        <color auto="1"/>
      </bottom>
      <diagonal/>
    </border>
    <border>
      <left style="thin">
        <color auto="1"/>
      </left>
      <right/>
      <top style="thin">
        <color auto="1"/>
      </top>
      <bottom style="thin">
        <color auto="1"/>
      </bottom>
      <diagonal/>
    </border>
    <border>
      <left style="thin">
        <color auto="1"/>
      </left>
      <right/>
      <top/>
      <bottom style="double">
        <color auto="1"/>
      </bottom>
      <diagonal/>
    </border>
    <border>
      <left style="double">
        <color auto="1"/>
      </left>
      <right style="thin">
        <color auto="1"/>
      </right>
      <top/>
      <bottom style="thin">
        <color auto="1"/>
      </bottom>
      <diagonal/>
    </border>
  </borders>
  <cellStyleXfs count="1">
    <xf numFmtId="0" fontId="0" fillId="0" borderId="0"/>
  </cellStyleXfs>
  <cellXfs count="101">
    <xf numFmtId="0" fontId="0" fillId="0" borderId="0" xfId="0"/>
    <xf numFmtId="0" fontId="1" fillId="2" borderId="6" xfId="0" applyFont="1" applyFill="1" applyBorder="1"/>
    <xf numFmtId="0" fontId="1" fillId="2" borderId="13" xfId="0" applyFont="1" applyFill="1" applyBorder="1" applyAlignment="1">
      <alignment horizontal="center" vertical="center"/>
    </xf>
    <xf numFmtId="10" fontId="2" fillId="2" borderId="13" xfId="0" applyNumberFormat="1" applyFont="1" applyFill="1" applyBorder="1" applyAlignment="1">
      <alignment horizontal="center"/>
    </xf>
    <xf numFmtId="0" fontId="0" fillId="4" borderId="6" xfId="0" applyFill="1" applyBorder="1"/>
    <xf numFmtId="0" fontId="1" fillId="0" borderId="0" xfId="0" applyFont="1" applyAlignment="1">
      <alignment vertical="center"/>
    </xf>
    <xf numFmtId="0" fontId="0" fillId="5" borderId="6" xfId="0" applyFill="1" applyBorder="1" applyAlignment="1">
      <alignment horizontal="right"/>
    </xf>
    <xf numFmtId="14" fontId="0" fillId="5" borderId="6" xfId="0" applyNumberFormat="1" applyFill="1" applyBorder="1"/>
    <xf numFmtId="0" fontId="0" fillId="5" borderId="6" xfId="0" applyFill="1" applyBorder="1"/>
    <xf numFmtId="0" fontId="1" fillId="4" borderId="6" xfId="0" applyFont="1" applyFill="1" applyBorder="1"/>
    <xf numFmtId="0" fontId="1" fillId="4" borderId="6" xfId="0" applyFont="1" applyFill="1" applyBorder="1" applyAlignment="1">
      <alignment vertical="center"/>
    </xf>
    <xf numFmtId="0" fontId="0" fillId="3" borderId="12" xfId="0" applyFill="1" applyBorder="1" applyAlignment="1">
      <alignment horizontal="center"/>
    </xf>
    <xf numFmtId="0" fontId="0" fillId="3" borderId="0" xfId="0" applyFill="1" applyAlignment="1">
      <alignment horizontal="center"/>
    </xf>
    <xf numFmtId="0" fontId="0" fillId="3" borderId="15" xfId="0" applyFill="1" applyBorder="1" applyAlignment="1">
      <alignment horizontal="center"/>
    </xf>
    <xf numFmtId="0" fontId="0" fillId="3" borderId="15" xfId="0" applyFill="1" applyBorder="1"/>
    <xf numFmtId="0" fontId="0" fillId="3" borderId="12" xfId="0" applyFill="1" applyBorder="1"/>
    <xf numFmtId="0" fontId="1" fillId="3" borderId="0" xfId="0" applyFont="1" applyFill="1" applyAlignment="1">
      <alignment horizontal="center" vertical="center"/>
    </xf>
    <xf numFmtId="0" fontId="1" fillId="3" borderId="0" xfId="0" applyFont="1" applyFill="1"/>
    <xf numFmtId="0" fontId="0" fillId="3" borderId="0" xfId="0" applyFill="1"/>
    <xf numFmtId="0" fontId="1" fillId="4" borderId="6" xfId="0" applyFont="1" applyFill="1" applyBorder="1" applyAlignment="1">
      <alignment horizontal="left"/>
    </xf>
    <xf numFmtId="0" fontId="0" fillId="4" borderId="6" xfId="0" applyFill="1" applyBorder="1" applyAlignment="1">
      <alignment horizontal="right"/>
    </xf>
    <xf numFmtId="0" fontId="0" fillId="2" borderId="13" xfId="0" applyFill="1" applyBorder="1"/>
    <xf numFmtId="0" fontId="0" fillId="5" borderId="13" xfId="0" applyFill="1" applyBorder="1"/>
    <xf numFmtId="0" fontId="0" fillId="4" borderId="13" xfId="0" applyFill="1" applyBorder="1"/>
    <xf numFmtId="0" fontId="0" fillId="3" borderId="10" xfId="0" applyFill="1" applyBorder="1" applyAlignment="1">
      <alignment vertical="top" wrapText="1"/>
    </xf>
    <xf numFmtId="0" fontId="0" fillId="3" borderId="0" xfId="0" applyFill="1" applyAlignment="1">
      <alignment vertical="top" wrapText="1"/>
    </xf>
    <xf numFmtId="0" fontId="0" fillId="3" borderId="15" xfId="0" applyFill="1" applyBorder="1" applyAlignment="1">
      <alignment vertical="top" wrapText="1"/>
    </xf>
    <xf numFmtId="0" fontId="0" fillId="3" borderId="34" xfId="0" applyFill="1" applyBorder="1" applyAlignment="1">
      <alignment vertical="top" wrapText="1"/>
    </xf>
    <xf numFmtId="0" fontId="0" fillId="3" borderId="21" xfId="0" applyFill="1" applyBorder="1" applyAlignment="1">
      <alignment vertical="top" wrapText="1"/>
    </xf>
    <xf numFmtId="0" fontId="0" fillId="3" borderId="22" xfId="0" applyFill="1" applyBorder="1" applyAlignment="1">
      <alignment vertical="top" wrapText="1"/>
    </xf>
    <xf numFmtId="0" fontId="1" fillId="3" borderId="16" xfId="0" applyFont="1" applyFill="1" applyBorder="1" applyAlignment="1">
      <alignment vertical="center" wrapText="1"/>
    </xf>
    <xf numFmtId="0" fontId="1" fillId="3" borderId="32" xfId="0" applyFont="1" applyFill="1" applyBorder="1" applyAlignment="1">
      <alignment vertical="center" wrapText="1"/>
    </xf>
    <xf numFmtId="0" fontId="0" fillId="3" borderId="9" xfId="0" applyFill="1" applyBorder="1" applyAlignment="1">
      <alignment horizontal="left" wrapText="1"/>
    </xf>
    <xf numFmtId="0" fontId="0" fillId="3" borderId="24" xfId="0" applyFill="1" applyBorder="1" applyAlignment="1">
      <alignment horizontal="left" wrapText="1"/>
    </xf>
    <xf numFmtId="0" fontId="0" fillId="3" borderId="25" xfId="0" applyFill="1" applyBorder="1" applyAlignment="1">
      <alignment horizontal="left" wrapText="1"/>
    </xf>
    <xf numFmtId="0" fontId="0" fillId="3" borderId="11" xfId="0" applyFill="1" applyBorder="1" applyAlignment="1">
      <alignment horizontal="left" wrapText="1"/>
    </xf>
    <xf numFmtId="0" fontId="0" fillId="3" borderId="27" xfId="0" applyFill="1" applyBorder="1" applyAlignment="1">
      <alignment horizontal="left" wrapText="1"/>
    </xf>
    <xf numFmtId="0" fontId="0" fillId="3" borderId="28" xfId="0" applyFill="1" applyBorder="1" applyAlignment="1">
      <alignment horizontal="left" wrapText="1"/>
    </xf>
    <xf numFmtId="0" fontId="1" fillId="2" borderId="18" xfId="0" applyFont="1" applyFill="1" applyBorder="1" applyAlignment="1">
      <alignment horizontal="center" vertical="center"/>
    </xf>
    <xf numFmtId="0" fontId="1" fillId="2" borderId="35" xfId="0" applyFont="1" applyFill="1" applyBorder="1" applyAlignment="1">
      <alignment horizontal="center" vertical="center"/>
    </xf>
    <xf numFmtId="0" fontId="0" fillId="3" borderId="9" xfId="0" applyFill="1" applyBorder="1" applyAlignment="1">
      <alignment horizontal="left" vertical="top" wrapText="1"/>
    </xf>
    <xf numFmtId="0" fontId="0" fillId="3" borderId="24" xfId="0" applyFill="1" applyBorder="1" applyAlignment="1">
      <alignment horizontal="left" vertical="top" wrapText="1"/>
    </xf>
    <xf numFmtId="0" fontId="0" fillId="3" borderId="25" xfId="0" applyFill="1" applyBorder="1" applyAlignment="1">
      <alignment horizontal="left" vertical="top" wrapText="1"/>
    </xf>
    <xf numFmtId="0" fontId="0" fillId="3" borderId="10" xfId="0" applyFill="1" applyBorder="1" applyAlignment="1">
      <alignment horizontal="left" vertical="top" wrapText="1"/>
    </xf>
    <xf numFmtId="0" fontId="0" fillId="3" borderId="0" xfId="0" applyFill="1" applyAlignment="1">
      <alignment horizontal="left" vertical="top" wrapText="1"/>
    </xf>
    <xf numFmtId="0" fontId="0" fillId="3" borderId="15" xfId="0" applyFill="1" applyBorder="1" applyAlignment="1">
      <alignment horizontal="left" vertical="top" wrapText="1"/>
    </xf>
    <xf numFmtId="0" fontId="0" fillId="3" borderId="11" xfId="0" applyFill="1" applyBorder="1" applyAlignment="1">
      <alignment horizontal="left" vertical="top" wrapText="1"/>
    </xf>
    <xf numFmtId="0" fontId="0" fillId="3" borderId="27" xfId="0" applyFill="1" applyBorder="1" applyAlignment="1">
      <alignment horizontal="left" vertical="top" wrapText="1"/>
    </xf>
    <xf numFmtId="0" fontId="0" fillId="3" borderId="28" xfId="0" applyFill="1" applyBorder="1" applyAlignment="1">
      <alignment horizontal="left" vertical="top" wrapText="1"/>
    </xf>
    <xf numFmtId="0" fontId="1" fillId="2" borderId="16" xfId="0" applyFont="1" applyFill="1" applyBorder="1" applyAlignment="1">
      <alignment horizontal="center" vertical="center"/>
    </xf>
    <xf numFmtId="0" fontId="1" fillId="2" borderId="18"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35" xfId="0" applyFont="1" applyFill="1" applyBorder="1" applyAlignment="1">
      <alignment horizontal="center" vertical="center" wrapText="1"/>
    </xf>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3" xfId="0" applyFont="1" applyFill="1" applyBorder="1" applyAlignment="1">
      <alignment horizont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4" xfId="0" applyFont="1" applyFill="1" applyBorder="1" applyAlignment="1">
      <alignment horizontal="center" vertical="center"/>
    </xf>
    <xf numFmtId="0" fontId="0" fillId="3" borderId="17" xfId="0" applyFill="1" applyBorder="1" applyAlignment="1">
      <alignment horizontal="center"/>
    </xf>
    <xf numFmtId="0" fontId="0" fillId="3" borderId="16" xfId="0" applyFill="1" applyBorder="1" applyAlignment="1">
      <alignment horizontal="center"/>
    </xf>
    <xf numFmtId="0" fontId="0" fillId="3" borderId="12" xfId="0" applyFill="1" applyBorder="1" applyAlignment="1">
      <alignment horizontal="center"/>
    </xf>
    <xf numFmtId="0" fontId="0" fillId="3" borderId="0" xfId="0" applyFill="1" applyAlignment="1">
      <alignment horizontal="center"/>
    </xf>
    <xf numFmtId="0" fontId="0" fillId="3" borderId="15" xfId="0" applyFill="1" applyBorder="1" applyAlignment="1">
      <alignment horizontal="center"/>
    </xf>
    <xf numFmtId="0" fontId="0" fillId="3" borderId="23" xfId="0" applyFill="1" applyBorder="1" applyAlignment="1">
      <alignment horizontal="left" vertical="top" wrapText="1"/>
    </xf>
    <xf numFmtId="0" fontId="0" fillId="3" borderId="12" xfId="0" applyFill="1" applyBorder="1" applyAlignment="1">
      <alignment horizontal="left" vertical="top" wrapText="1"/>
    </xf>
    <xf numFmtId="0" fontId="1" fillId="3" borderId="19" xfId="0" applyFont="1" applyFill="1" applyBorder="1" applyAlignment="1">
      <alignment horizontal="center"/>
    </xf>
    <xf numFmtId="0" fontId="1" fillId="3" borderId="5" xfId="0" applyFont="1" applyFill="1" applyBorder="1" applyAlignment="1">
      <alignment horizontal="center"/>
    </xf>
    <xf numFmtId="0" fontId="1" fillId="3" borderId="14" xfId="0" applyFont="1" applyFill="1" applyBorder="1" applyAlignment="1">
      <alignment horizontal="center"/>
    </xf>
    <xf numFmtId="0" fontId="0" fillId="3" borderId="18" xfId="0" applyFill="1" applyBorder="1" applyAlignment="1">
      <alignment horizontal="center"/>
    </xf>
    <xf numFmtId="0" fontId="1" fillId="4" borderId="9" xfId="0" applyFont="1" applyFill="1" applyBorder="1" applyAlignment="1">
      <alignment horizontal="center" vertical="center"/>
    </xf>
    <xf numFmtId="0" fontId="1" fillId="4" borderId="10"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4" xfId="0" applyFont="1" applyFill="1" applyBorder="1" applyAlignment="1">
      <alignment horizontal="center" vertic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22" xfId="0" applyFill="1" applyBorder="1" applyAlignment="1">
      <alignment horizontal="center"/>
    </xf>
    <xf numFmtId="0" fontId="1" fillId="3" borderId="26" xfId="0" applyFont="1" applyFill="1" applyBorder="1" applyAlignment="1">
      <alignment horizontal="center"/>
    </xf>
    <xf numFmtId="0" fontId="1" fillId="3" borderId="27" xfId="0" applyFont="1" applyFill="1" applyBorder="1" applyAlignment="1">
      <alignment horizontal="center"/>
    </xf>
    <xf numFmtId="0" fontId="1" fillId="3" borderId="28" xfId="0" applyFont="1" applyFill="1" applyBorder="1" applyAlignment="1">
      <alignment horizontal="center"/>
    </xf>
    <xf numFmtId="0" fontId="1" fillId="3" borderId="23" xfId="0" applyFont="1" applyFill="1" applyBorder="1" applyAlignment="1">
      <alignment horizontal="center" vertical="center"/>
    </xf>
    <xf numFmtId="0" fontId="1" fillId="3" borderId="24" xfId="0" applyFont="1" applyFill="1" applyBorder="1" applyAlignment="1">
      <alignment horizontal="center" vertical="center"/>
    </xf>
    <xf numFmtId="0" fontId="1" fillId="3" borderId="25" xfId="0" applyFont="1" applyFill="1" applyBorder="1" applyAlignment="1">
      <alignment horizontal="center" vertical="center"/>
    </xf>
    <xf numFmtId="0" fontId="1" fillId="3" borderId="26" xfId="0" applyFont="1" applyFill="1" applyBorder="1" applyAlignment="1">
      <alignment horizontal="center" vertical="center"/>
    </xf>
    <xf numFmtId="0" fontId="1" fillId="3" borderId="27" xfId="0" applyFont="1" applyFill="1" applyBorder="1" applyAlignment="1">
      <alignment horizontal="center" vertical="center"/>
    </xf>
    <xf numFmtId="0" fontId="1" fillId="3" borderId="28" xfId="0" applyFont="1" applyFill="1" applyBorder="1" applyAlignment="1">
      <alignment horizontal="center" vertical="center"/>
    </xf>
    <xf numFmtId="0" fontId="0" fillId="3" borderId="6" xfId="0" applyFill="1" applyBorder="1" applyAlignment="1">
      <alignment horizontal="left" wrapText="1"/>
    </xf>
    <xf numFmtId="0" fontId="0" fillId="3" borderId="31" xfId="0" applyFill="1" applyBorder="1" applyAlignment="1">
      <alignment horizontal="left" wrapText="1"/>
    </xf>
    <xf numFmtId="0" fontId="1" fillId="2" borderId="13" xfId="0" applyFont="1" applyFill="1" applyBorder="1" applyAlignment="1">
      <alignment horizontal="center" vertical="center"/>
    </xf>
    <xf numFmtId="0" fontId="0" fillId="3" borderId="6" xfId="0" applyFill="1" applyBorder="1" applyAlignment="1">
      <alignment horizontal="left" vertical="top" wrapText="1"/>
    </xf>
    <xf numFmtId="0" fontId="0" fillId="3" borderId="31" xfId="0" applyFill="1" applyBorder="1" applyAlignment="1">
      <alignment horizontal="left" vertical="top" wrapText="1"/>
    </xf>
    <xf numFmtId="0" fontId="0" fillId="3" borderId="33" xfId="0" applyFill="1" applyBorder="1" applyAlignment="1">
      <alignment horizontal="left"/>
    </xf>
    <xf numFmtId="0" fontId="0" fillId="3" borderId="29" xfId="0" applyFill="1" applyBorder="1" applyAlignment="1">
      <alignment horizontal="left"/>
    </xf>
    <xf numFmtId="0" fontId="0" fillId="3" borderId="30" xfId="0" applyFill="1" applyBorder="1" applyAlignment="1">
      <alignment horizontal="left"/>
    </xf>
    <xf numFmtId="0" fontId="1" fillId="3" borderId="0" xfId="0" applyFont="1" applyFill="1" applyBorder="1" applyAlignment="1">
      <alignment horizontal="center" vertical="center"/>
    </xf>
    <xf numFmtId="0" fontId="1" fillId="3" borderId="0" xfId="0" applyFont="1" applyFill="1" applyBorder="1"/>
    <xf numFmtId="0" fontId="0" fillId="4" borderId="6" xfId="0" applyFont="1" applyFill="1" applyBorder="1"/>
    <xf numFmtId="0" fontId="0" fillId="3" borderId="0" xfId="0" applyFill="1" applyBorder="1"/>
    <xf numFmtId="0" fontId="1" fillId="2"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8A721-BA1D-A549-9B83-DE9858641FEB}">
  <dimension ref="B1:H97"/>
  <sheetViews>
    <sheetView tabSelected="1" workbookViewId="0">
      <selection activeCell="D44" sqref="D44"/>
    </sheetView>
  </sheetViews>
  <sheetFormatPr baseColWidth="10" defaultRowHeight="16" x14ac:dyDescent="0.2"/>
  <cols>
    <col min="2" max="2" width="21.5" customWidth="1"/>
    <col min="3" max="3" width="24.83203125" customWidth="1"/>
    <col min="4" max="4" width="48.6640625" customWidth="1"/>
    <col min="5" max="5" width="21.6640625" customWidth="1"/>
    <col min="13" max="13" width="12.5" customWidth="1"/>
  </cols>
  <sheetData>
    <row r="1" spans="2:7" ht="17" thickBot="1" x14ac:dyDescent="0.25"/>
    <row r="2" spans="2:7" ht="18" thickTop="1" thickBot="1" x14ac:dyDescent="0.25">
      <c r="B2" s="53" t="s">
        <v>6</v>
      </c>
      <c r="C2" s="54"/>
      <c r="D2" s="54"/>
      <c r="E2" s="54"/>
      <c r="F2" s="55"/>
    </row>
    <row r="3" spans="2:7" ht="17" thickTop="1" x14ac:dyDescent="0.2">
      <c r="B3" s="66"/>
      <c r="C3" s="67"/>
      <c r="D3" s="67"/>
      <c r="E3" s="67"/>
      <c r="F3" s="68"/>
    </row>
    <row r="4" spans="2:7" ht="16" customHeight="1" x14ac:dyDescent="0.2">
      <c r="B4" s="2" t="s">
        <v>7</v>
      </c>
      <c r="C4" s="56" t="s">
        <v>20</v>
      </c>
      <c r="D4" s="1" t="s">
        <v>1</v>
      </c>
      <c r="E4" s="6" t="s">
        <v>3</v>
      </c>
      <c r="F4" s="59"/>
      <c r="G4" s="5"/>
    </row>
    <row r="5" spans="2:7" x14ac:dyDescent="0.2">
      <c r="B5" s="3">
        <v>0.125</v>
      </c>
      <c r="C5" s="57"/>
      <c r="D5" s="1" t="s">
        <v>0</v>
      </c>
      <c r="E5" s="6" t="s">
        <v>2</v>
      </c>
      <c r="F5" s="59"/>
      <c r="G5" s="5"/>
    </row>
    <row r="6" spans="2:7" x14ac:dyDescent="0.2">
      <c r="B6" s="69"/>
      <c r="C6" s="57"/>
      <c r="D6" s="1" t="s">
        <v>4</v>
      </c>
      <c r="E6" s="7">
        <v>44971</v>
      </c>
      <c r="F6" s="59"/>
      <c r="G6" s="5"/>
    </row>
    <row r="7" spans="2:7" x14ac:dyDescent="0.2">
      <c r="B7" s="60"/>
      <c r="C7" s="57"/>
      <c r="D7" s="1" t="s">
        <v>11</v>
      </c>
      <c r="E7" s="8">
        <v>96.876999999999995</v>
      </c>
      <c r="F7" s="59"/>
      <c r="G7" s="5"/>
    </row>
    <row r="8" spans="2:7" x14ac:dyDescent="0.2">
      <c r="B8" s="60"/>
      <c r="C8" s="58"/>
      <c r="D8" s="1" t="s">
        <v>5</v>
      </c>
      <c r="E8" s="7">
        <v>45336</v>
      </c>
      <c r="F8" s="59"/>
      <c r="G8" s="5"/>
    </row>
    <row r="9" spans="2:7" x14ac:dyDescent="0.2">
      <c r="B9" s="61"/>
      <c r="C9" s="62"/>
      <c r="D9" s="62"/>
      <c r="E9" s="62"/>
      <c r="F9" s="63"/>
      <c r="G9" s="5"/>
    </row>
    <row r="10" spans="2:7" x14ac:dyDescent="0.2">
      <c r="B10" s="60"/>
      <c r="C10" s="56" t="s">
        <v>9</v>
      </c>
      <c r="D10" s="1" t="s">
        <v>8</v>
      </c>
      <c r="E10" s="7">
        <v>44986</v>
      </c>
      <c r="F10" s="59"/>
      <c r="G10" s="5"/>
    </row>
    <row r="11" spans="2:7" x14ac:dyDescent="0.2">
      <c r="B11" s="60"/>
      <c r="C11" s="57"/>
      <c r="D11" s="1" t="s">
        <v>12</v>
      </c>
      <c r="E11" s="8">
        <v>96.846000000000004</v>
      </c>
      <c r="F11" s="59"/>
      <c r="G11" s="5"/>
    </row>
    <row r="12" spans="2:7" x14ac:dyDescent="0.2">
      <c r="B12" s="60"/>
      <c r="C12" s="57"/>
      <c r="D12" s="1" t="s">
        <v>10</v>
      </c>
      <c r="E12" s="8">
        <v>0.24</v>
      </c>
      <c r="F12" s="59"/>
      <c r="G12" s="5"/>
    </row>
    <row r="13" spans="2:7" x14ac:dyDescent="0.2">
      <c r="B13" s="60"/>
      <c r="C13" s="57"/>
      <c r="D13" s="1" t="s">
        <v>45</v>
      </c>
      <c r="E13" s="8">
        <v>3</v>
      </c>
      <c r="F13" s="59"/>
      <c r="G13" s="5"/>
    </row>
    <row r="14" spans="2:7" x14ac:dyDescent="0.2">
      <c r="B14" s="60"/>
      <c r="C14" s="57"/>
      <c r="D14" s="1" t="s">
        <v>46</v>
      </c>
      <c r="E14" s="6" t="s">
        <v>47</v>
      </c>
      <c r="F14" s="59"/>
      <c r="G14" s="5"/>
    </row>
    <row r="15" spans="2:7" x14ac:dyDescent="0.2">
      <c r="B15" s="60"/>
      <c r="C15" s="57"/>
      <c r="D15" s="1" t="s">
        <v>30</v>
      </c>
      <c r="E15" s="8">
        <v>3.5</v>
      </c>
      <c r="F15" s="59"/>
      <c r="G15" s="5"/>
    </row>
    <row r="16" spans="2:7" x14ac:dyDescent="0.2">
      <c r="B16" s="60"/>
      <c r="C16" s="58"/>
      <c r="D16" s="1" t="s">
        <v>13</v>
      </c>
      <c r="E16" s="8">
        <v>5000</v>
      </c>
      <c r="F16" s="59"/>
      <c r="G16" s="5"/>
    </row>
    <row r="17" spans="2:7" x14ac:dyDescent="0.2">
      <c r="B17" s="11"/>
      <c r="C17" s="96"/>
      <c r="D17" s="97"/>
      <c r="E17" s="99"/>
      <c r="F17" s="13"/>
      <c r="G17" s="5"/>
    </row>
    <row r="18" spans="2:7" x14ac:dyDescent="0.2">
      <c r="B18" s="11"/>
      <c r="C18" s="100" t="s">
        <v>55</v>
      </c>
      <c r="D18" s="1" t="s">
        <v>56</v>
      </c>
      <c r="E18" s="8">
        <v>0</v>
      </c>
      <c r="F18" s="13"/>
      <c r="G18" s="5"/>
    </row>
    <row r="19" spans="2:7" x14ac:dyDescent="0.2">
      <c r="B19" s="11"/>
      <c r="C19" s="16"/>
      <c r="D19" s="17"/>
      <c r="E19" s="18"/>
      <c r="F19" s="13"/>
      <c r="G19" s="5"/>
    </row>
    <row r="20" spans="2:7" x14ac:dyDescent="0.2">
      <c r="B20" s="15"/>
      <c r="C20" s="73" t="s">
        <v>50</v>
      </c>
      <c r="D20" s="9" t="s">
        <v>26</v>
      </c>
      <c r="E20" s="4">
        <f>E16/100</f>
        <v>50</v>
      </c>
      <c r="F20" s="14"/>
    </row>
    <row r="21" spans="2:7" x14ac:dyDescent="0.2">
      <c r="B21" s="11"/>
      <c r="C21" s="74"/>
      <c r="D21" s="19" t="s">
        <v>27</v>
      </c>
      <c r="E21" s="20">
        <f>E8-E6</f>
        <v>365</v>
      </c>
      <c r="F21" s="13"/>
    </row>
    <row r="22" spans="2:7" x14ac:dyDescent="0.2">
      <c r="B22" s="11"/>
      <c r="C22" s="74"/>
      <c r="D22" s="19" t="s">
        <v>28</v>
      </c>
      <c r="E22" s="20">
        <f>E8-E10</f>
        <v>350</v>
      </c>
      <c r="F22" s="13"/>
    </row>
    <row r="23" spans="2:7" x14ac:dyDescent="0.2">
      <c r="B23" s="11"/>
      <c r="C23" s="74"/>
      <c r="D23" s="19" t="s">
        <v>48</v>
      </c>
      <c r="E23" s="20">
        <f>E10-E6</f>
        <v>15</v>
      </c>
      <c r="F23" s="13"/>
    </row>
    <row r="24" spans="2:7" x14ac:dyDescent="0.2">
      <c r="B24" s="11"/>
      <c r="C24" s="75"/>
      <c r="D24" s="9" t="s">
        <v>49</v>
      </c>
      <c r="E24" s="4">
        <f>ROUND(E7+(100-E7)*(E23/E21),3)</f>
        <v>97.004999999999995</v>
      </c>
      <c r="F24" s="13"/>
    </row>
    <row r="25" spans="2:7" x14ac:dyDescent="0.2">
      <c r="B25" s="11"/>
      <c r="C25" s="12"/>
      <c r="D25" s="12"/>
      <c r="E25" s="12"/>
      <c r="F25" s="13"/>
    </row>
    <row r="26" spans="2:7" ht="19" customHeight="1" x14ac:dyDescent="0.2">
      <c r="B26" s="60"/>
      <c r="C26" s="70" t="s">
        <v>53</v>
      </c>
      <c r="D26" s="9" t="s">
        <v>14</v>
      </c>
      <c r="E26" s="4">
        <f>ROUND(E11*E20,2)</f>
        <v>4842.3</v>
      </c>
      <c r="F26" s="59"/>
    </row>
    <row r="27" spans="2:7" ht="19" customHeight="1" x14ac:dyDescent="0.2">
      <c r="B27" s="60"/>
      <c r="C27" s="71"/>
      <c r="D27" s="9" t="s">
        <v>29</v>
      </c>
      <c r="E27" s="4">
        <f>ROUND(MIN(MAX(E26*E12/100,E13),E14),2)</f>
        <v>11.62</v>
      </c>
      <c r="F27" s="59"/>
    </row>
    <row r="28" spans="2:7" x14ac:dyDescent="0.2">
      <c r="B28" s="60"/>
      <c r="C28" s="71"/>
      <c r="D28" s="10" t="s">
        <v>31</v>
      </c>
      <c r="E28" s="4">
        <f>ROUND(E27+E15,2)</f>
        <v>15.12</v>
      </c>
      <c r="F28" s="59"/>
    </row>
    <row r="29" spans="2:7" x14ac:dyDescent="0.2">
      <c r="B29" s="60"/>
      <c r="C29" s="71"/>
      <c r="D29" s="9" t="s">
        <v>15</v>
      </c>
      <c r="E29" s="4">
        <f>ROUND(((100-E7)*(E22/E21)*E20)*B5,2)</f>
        <v>18.72</v>
      </c>
      <c r="F29" s="59"/>
    </row>
    <row r="30" spans="2:7" x14ac:dyDescent="0.2">
      <c r="B30" s="60"/>
      <c r="C30" s="72"/>
      <c r="D30" s="9" t="s">
        <v>52</v>
      </c>
      <c r="E30" s="9">
        <f>E26+E28+E29</f>
        <v>4876.1400000000003</v>
      </c>
      <c r="F30" s="59"/>
    </row>
    <row r="31" spans="2:7" x14ac:dyDescent="0.2">
      <c r="B31" s="11"/>
      <c r="C31" s="96"/>
      <c r="D31" s="97"/>
      <c r="E31" s="97"/>
      <c r="F31" s="13"/>
    </row>
    <row r="32" spans="2:7" x14ac:dyDescent="0.2">
      <c r="B32" s="11"/>
      <c r="C32" s="73" t="s">
        <v>54</v>
      </c>
      <c r="D32" s="9" t="s">
        <v>57</v>
      </c>
      <c r="E32" s="98">
        <v>97.020089999999996</v>
      </c>
      <c r="F32" s="13"/>
    </row>
    <row r="33" spans="2:6" x14ac:dyDescent="0.2">
      <c r="B33" s="11"/>
      <c r="C33" s="74"/>
      <c r="D33" s="9" t="s">
        <v>58</v>
      </c>
      <c r="E33" s="98">
        <f>ROUND((E7-E32)*E20,2)</f>
        <v>-7.15</v>
      </c>
      <c r="F33" s="13"/>
    </row>
    <row r="34" spans="2:6" x14ac:dyDescent="0.2">
      <c r="B34" s="11"/>
      <c r="C34" s="74"/>
      <c r="D34" s="9" t="s">
        <v>59</v>
      </c>
      <c r="E34" s="98">
        <f>IF(E18&gt;E33,0,E18-E33)</f>
        <v>0</v>
      </c>
      <c r="F34" s="13"/>
    </row>
    <row r="35" spans="2:6" x14ac:dyDescent="0.2">
      <c r="B35" s="11"/>
      <c r="C35" s="74"/>
      <c r="D35" s="9" t="s">
        <v>60</v>
      </c>
      <c r="E35" s="98">
        <f>E34*B5</f>
        <v>0</v>
      </c>
      <c r="F35" s="13"/>
    </row>
    <row r="36" spans="2:6" x14ac:dyDescent="0.2">
      <c r="B36" s="11"/>
      <c r="C36" s="74"/>
      <c r="D36" s="9" t="s">
        <v>61</v>
      </c>
      <c r="E36" s="4">
        <f>IF(E18-E33&lt;0,0,E18-E33)</f>
        <v>7.15</v>
      </c>
      <c r="F36" s="13"/>
    </row>
    <row r="37" spans="2:6" x14ac:dyDescent="0.2">
      <c r="B37" s="11"/>
      <c r="C37" s="75"/>
      <c r="D37" s="9" t="s">
        <v>62</v>
      </c>
      <c r="E37" s="9">
        <f>E16-E35</f>
        <v>5000</v>
      </c>
      <c r="F37" s="13"/>
    </row>
    <row r="38" spans="2:6" x14ac:dyDescent="0.2">
      <c r="B38" s="61"/>
      <c r="C38" s="62"/>
      <c r="D38" s="62"/>
      <c r="E38" s="62"/>
      <c r="F38" s="63"/>
    </row>
    <row r="39" spans="2:6" x14ac:dyDescent="0.2">
      <c r="B39" s="60"/>
      <c r="C39" s="73" t="s">
        <v>16</v>
      </c>
      <c r="D39" s="9" t="s">
        <v>23</v>
      </c>
      <c r="E39" s="4">
        <f>100-E11</f>
        <v>3.1539999999999964</v>
      </c>
      <c r="F39" s="59"/>
    </row>
    <row r="40" spans="2:6" x14ac:dyDescent="0.2">
      <c r="B40" s="60"/>
      <c r="C40" s="74"/>
      <c r="D40" s="9" t="s">
        <v>17</v>
      </c>
      <c r="E40" s="4">
        <f>E16-E26</f>
        <v>157.69999999999982</v>
      </c>
      <c r="F40" s="59"/>
    </row>
    <row r="41" spans="2:6" x14ac:dyDescent="0.2">
      <c r="B41" s="60"/>
      <c r="C41" s="74"/>
      <c r="D41" s="9" t="s">
        <v>24</v>
      </c>
      <c r="E41" s="4">
        <f>ROUND(E42/E20,2)</f>
        <v>2.48</v>
      </c>
      <c r="F41" s="59"/>
    </row>
    <row r="42" spans="2:6" x14ac:dyDescent="0.2">
      <c r="B42" s="60"/>
      <c r="C42" s="75"/>
      <c r="D42" s="9" t="s">
        <v>18</v>
      </c>
      <c r="E42" s="9">
        <f>E37-E30</f>
        <v>123.85999999999967</v>
      </c>
      <c r="F42" s="59"/>
    </row>
    <row r="43" spans="2:6" x14ac:dyDescent="0.2">
      <c r="B43" s="61"/>
      <c r="C43" s="62"/>
      <c r="D43" s="62"/>
      <c r="E43" s="62"/>
      <c r="F43" s="63"/>
    </row>
    <row r="44" spans="2:6" x14ac:dyDescent="0.2">
      <c r="B44" s="60"/>
      <c r="C44" s="73" t="s">
        <v>19</v>
      </c>
      <c r="D44" s="9" t="s">
        <v>63</v>
      </c>
      <c r="E44" s="9">
        <f>ROUND((E39*100/E11)*(365/(E8-E10)),2)</f>
        <v>3.4</v>
      </c>
      <c r="F44" s="59"/>
    </row>
    <row r="45" spans="2:6" x14ac:dyDescent="0.2">
      <c r="B45" s="60"/>
      <c r="C45" s="75"/>
      <c r="D45" s="9" t="s">
        <v>64</v>
      </c>
      <c r="E45" s="9">
        <f>ROUND((E41*100/E11)*(365/(E8-E10)),2)</f>
        <v>2.67</v>
      </c>
      <c r="F45" s="59"/>
    </row>
    <row r="46" spans="2:6" ht="17" thickBot="1" x14ac:dyDescent="0.25">
      <c r="B46" s="76"/>
      <c r="C46" s="77"/>
      <c r="D46" s="77"/>
      <c r="E46" s="77"/>
      <c r="F46" s="78"/>
    </row>
    <row r="47" spans="2:6" ht="17" thickTop="1" x14ac:dyDescent="0.2"/>
    <row r="48" spans="2:6" ht="17" thickBot="1" x14ac:dyDescent="0.25"/>
    <row r="49" spans="2:8" ht="18" thickTop="1" thickBot="1" x14ac:dyDescent="0.25">
      <c r="B49" s="53" t="s">
        <v>21</v>
      </c>
      <c r="C49" s="54"/>
      <c r="D49" s="54"/>
      <c r="E49" s="54"/>
      <c r="F49" s="54"/>
      <c r="G49" s="54"/>
      <c r="H49" s="55"/>
    </row>
    <row r="50" spans="2:8" ht="17" thickTop="1" x14ac:dyDescent="0.2">
      <c r="B50" s="66"/>
      <c r="C50" s="67"/>
      <c r="D50" s="67"/>
      <c r="E50" s="67"/>
      <c r="F50" s="67"/>
      <c r="G50" s="67"/>
      <c r="H50" s="68"/>
    </row>
    <row r="51" spans="2:8" x14ac:dyDescent="0.2">
      <c r="B51" s="79"/>
      <c r="C51" s="80"/>
      <c r="D51" s="80"/>
      <c r="E51" s="80"/>
      <c r="F51" s="80"/>
      <c r="G51" s="80"/>
      <c r="H51" s="81"/>
    </row>
    <row r="52" spans="2:8" x14ac:dyDescent="0.2">
      <c r="B52" s="64" t="s">
        <v>51</v>
      </c>
      <c r="C52" s="41"/>
      <c r="D52" s="41"/>
      <c r="E52" s="41"/>
      <c r="F52" s="41"/>
      <c r="G52" s="41"/>
      <c r="H52" s="42"/>
    </row>
    <row r="53" spans="2:8" x14ac:dyDescent="0.2">
      <c r="B53" s="65"/>
      <c r="C53" s="44"/>
      <c r="D53" s="44"/>
      <c r="E53" s="44"/>
      <c r="F53" s="44"/>
      <c r="G53" s="44"/>
      <c r="H53" s="45"/>
    </row>
    <row r="54" spans="2:8" x14ac:dyDescent="0.2">
      <c r="B54" s="65"/>
      <c r="C54" s="44"/>
      <c r="D54" s="44"/>
      <c r="E54" s="44"/>
      <c r="F54" s="44"/>
      <c r="G54" s="44"/>
      <c r="H54" s="45"/>
    </row>
    <row r="55" spans="2:8" x14ac:dyDescent="0.2">
      <c r="B55" s="65"/>
      <c r="C55" s="44"/>
      <c r="D55" s="44"/>
      <c r="E55" s="44"/>
      <c r="F55" s="44"/>
      <c r="G55" s="44"/>
      <c r="H55" s="45"/>
    </row>
    <row r="56" spans="2:8" x14ac:dyDescent="0.2">
      <c r="B56" s="82" t="s">
        <v>22</v>
      </c>
      <c r="C56" s="83"/>
      <c r="D56" s="83"/>
      <c r="E56" s="83"/>
      <c r="F56" s="83"/>
      <c r="G56" s="83"/>
      <c r="H56" s="84"/>
    </row>
    <row r="57" spans="2:8" x14ac:dyDescent="0.2">
      <c r="B57" s="85"/>
      <c r="C57" s="86"/>
      <c r="D57" s="86"/>
      <c r="E57" s="86"/>
      <c r="F57" s="86"/>
      <c r="G57" s="86"/>
      <c r="H57" s="87"/>
    </row>
    <row r="58" spans="2:8" x14ac:dyDescent="0.2">
      <c r="B58" s="21"/>
      <c r="C58" s="93" t="s">
        <v>35</v>
      </c>
      <c r="D58" s="94"/>
      <c r="E58" s="94"/>
      <c r="F58" s="94"/>
      <c r="G58" s="94"/>
      <c r="H58" s="95"/>
    </row>
    <row r="59" spans="2:8" x14ac:dyDescent="0.2">
      <c r="B59" s="22"/>
      <c r="C59" s="93" t="s">
        <v>36</v>
      </c>
      <c r="D59" s="94"/>
      <c r="E59" s="94"/>
      <c r="F59" s="94"/>
      <c r="G59" s="94"/>
      <c r="H59" s="95"/>
    </row>
    <row r="60" spans="2:8" x14ac:dyDescent="0.2">
      <c r="B60" s="23"/>
      <c r="C60" s="93" t="s">
        <v>37</v>
      </c>
      <c r="D60" s="94"/>
      <c r="E60" s="94"/>
      <c r="F60" s="94"/>
      <c r="G60" s="94"/>
      <c r="H60" s="95"/>
    </row>
    <row r="61" spans="2:8" x14ac:dyDescent="0.2">
      <c r="B61" s="82" t="s">
        <v>33</v>
      </c>
      <c r="C61" s="83"/>
      <c r="D61" s="83"/>
      <c r="E61" s="83"/>
      <c r="F61" s="83"/>
      <c r="G61" s="83"/>
      <c r="H61" s="84"/>
    </row>
    <row r="62" spans="2:8" x14ac:dyDescent="0.2">
      <c r="B62" s="85"/>
      <c r="C62" s="86"/>
      <c r="D62" s="86"/>
      <c r="E62" s="86"/>
      <c r="F62" s="86"/>
      <c r="G62" s="86"/>
      <c r="H62" s="87"/>
    </row>
    <row r="63" spans="2:8" ht="16" customHeight="1" x14ac:dyDescent="0.2">
      <c r="B63" s="90" t="s">
        <v>1</v>
      </c>
      <c r="C63" s="88" t="s">
        <v>42</v>
      </c>
      <c r="D63" s="88"/>
      <c r="E63" s="88"/>
      <c r="F63" s="88"/>
      <c r="G63" s="88"/>
      <c r="H63" s="89"/>
    </row>
    <row r="64" spans="2:8" x14ac:dyDescent="0.2">
      <c r="B64" s="90"/>
      <c r="C64" s="88"/>
      <c r="D64" s="88"/>
      <c r="E64" s="88"/>
      <c r="F64" s="88"/>
      <c r="G64" s="88"/>
      <c r="H64" s="89"/>
    </row>
    <row r="65" spans="2:8" x14ac:dyDescent="0.2">
      <c r="B65" s="90"/>
      <c r="C65" s="88"/>
      <c r="D65" s="88"/>
      <c r="E65" s="88"/>
      <c r="F65" s="88"/>
      <c r="G65" s="88"/>
      <c r="H65" s="89"/>
    </row>
    <row r="66" spans="2:8" x14ac:dyDescent="0.2">
      <c r="B66" s="90"/>
      <c r="C66" s="88"/>
      <c r="D66" s="88"/>
      <c r="E66" s="88"/>
      <c r="F66" s="88"/>
      <c r="G66" s="88"/>
      <c r="H66" s="89"/>
    </row>
    <row r="67" spans="2:8" x14ac:dyDescent="0.2">
      <c r="B67" s="90"/>
      <c r="C67" s="88"/>
      <c r="D67" s="88"/>
      <c r="E67" s="88"/>
      <c r="F67" s="88"/>
      <c r="G67" s="88"/>
      <c r="H67" s="89"/>
    </row>
    <row r="68" spans="2:8" x14ac:dyDescent="0.2">
      <c r="B68" s="38" t="s">
        <v>0</v>
      </c>
      <c r="C68" s="32" t="s">
        <v>43</v>
      </c>
      <c r="D68" s="33"/>
      <c r="E68" s="33"/>
      <c r="F68" s="33"/>
      <c r="G68" s="33"/>
      <c r="H68" s="34"/>
    </row>
    <row r="69" spans="2:8" x14ac:dyDescent="0.2">
      <c r="B69" s="39"/>
      <c r="C69" s="35"/>
      <c r="D69" s="36"/>
      <c r="E69" s="36"/>
      <c r="F69" s="36"/>
      <c r="G69" s="36"/>
      <c r="H69" s="37"/>
    </row>
    <row r="70" spans="2:8" ht="16" customHeight="1" x14ac:dyDescent="0.2">
      <c r="B70" s="90" t="s">
        <v>4</v>
      </c>
      <c r="C70" s="91" t="s">
        <v>44</v>
      </c>
      <c r="D70" s="91"/>
      <c r="E70" s="91"/>
      <c r="F70" s="91"/>
      <c r="G70" s="91"/>
      <c r="H70" s="92"/>
    </row>
    <row r="71" spans="2:8" x14ac:dyDescent="0.2">
      <c r="B71" s="90"/>
      <c r="C71" s="91"/>
      <c r="D71" s="91"/>
      <c r="E71" s="91"/>
      <c r="F71" s="91"/>
      <c r="G71" s="91"/>
      <c r="H71" s="92"/>
    </row>
    <row r="72" spans="2:8" x14ac:dyDescent="0.2">
      <c r="B72" s="90"/>
      <c r="C72" s="91"/>
      <c r="D72" s="91"/>
      <c r="E72" s="91"/>
      <c r="F72" s="91"/>
      <c r="G72" s="91"/>
      <c r="H72" s="92"/>
    </row>
    <row r="73" spans="2:8" ht="16" customHeight="1" x14ac:dyDescent="0.2">
      <c r="B73" s="90" t="s">
        <v>25</v>
      </c>
      <c r="C73" s="88" t="s">
        <v>32</v>
      </c>
      <c r="D73" s="88"/>
      <c r="E73" s="88"/>
      <c r="F73" s="88"/>
      <c r="G73" s="88"/>
      <c r="H73" s="89"/>
    </row>
    <row r="74" spans="2:8" x14ac:dyDescent="0.2">
      <c r="B74" s="90"/>
      <c r="C74" s="88"/>
      <c r="D74" s="88"/>
      <c r="E74" s="88"/>
      <c r="F74" s="88"/>
      <c r="G74" s="88"/>
      <c r="H74" s="89"/>
    </row>
    <row r="75" spans="2:8" x14ac:dyDescent="0.2">
      <c r="B75" s="90"/>
      <c r="C75" s="88"/>
      <c r="D75" s="88"/>
      <c r="E75" s="88"/>
      <c r="F75" s="88"/>
      <c r="G75" s="88"/>
      <c r="H75" s="89"/>
    </row>
    <row r="76" spans="2:8" x14ac:dyDescent="0.2">
      <c r="B76" s="90"/>
      <c r="C76" s="88"/>
      <c r="D76" s="88"/>
      <c r="E76" s="88"/>
      <c r="F76" s="88"/>
      <c r="G76" s="88"/>
      <c r="H76" s="89"/>
    </row>
    <row r="77" spans="2:8" ht="18" customHeight="1" x14ac:dyDescent="0.2">
      <c r="B77" s="38" t="s">
        <v>5</v>
      </c>
      <c r="C77" s="40" t="s">
        <v>34</v>
      </c>
      <c r="D77" s="41"/>
      <c r="E77" s="41"/>
      <c r="F77" s="41"/>
      <c r="G77" s="41"/>
      <c r="H77" s="42"/>
    </row>
    <row r="78" spans="2:8" x14ac:dyDescent="0.2">
      <c r="B78" s="49"/>
      <c r="C78" s="43"/>
      <c r="D78" s="44"/>
      <c r="E78" s="44"/>
      <c r="F78" s="44"/>
      <c r="G78" s="44"/>
      <c r="H78" s="45"/>
    </row>
    <row r="79" spans="2:8" x14ac:dyDescent="0.2">
      <c r="B79" s="49"/>
      <c r="C79" s="43"/>
      <c r="D79" s="44"/>
      <c r="E79" s="44"/>
      <c r="F79" s="44"/>
      <c r="G79" s="44"/>
      <c r="H79" s="45"/>
    </row>
    <row r="80" spans="2:8" x14ac:dyDescent="0.2">
      <c r="B80" s="49"/>
      <c r="C80" s="43"/>
      <c r="D80" s="44"/>
      <c r="E80" s="44"/>
      <c r="F80" s="44"/>
      <c r="G80" s="44"/>
      <c r="H80" s="45"/>
    </row>
    <row r="81" spans="2:8" x14ac:dyDescent="0.2">
      <c r="B81" s="49"/>
      <c r="C81" s="43"/>
      <c r="D81" s="44"/>
      <c r="E81" s="44"/>
      <c r="F81" s="44"/>
      <c r="G81" s="44"/>
      <c r="H81" s="45"/>
    </row>
    <row r="82" spans="2:8" x14ac:dyDescent="0.2">
      <c r="B82" s="49"/>
      <c r="C82" s="43"/>
      <c r="D82" s="44"/>
      <c r="E82" s="44"/>
      <c r="F82" s="44"/>
      <c r="G82" s="44"/>
      <c r="H82" s="45"/>
    </row>
    <row r="83" spans="2:8" x14ac:dyDescent="0.2">
      <c r="B83" s="39"/>
      <c r="C83" s="46"/>
      <c r="D83" s="47"/>
      <c r="E83" s="47"/>
      <c r="F83" s="47"/>
      <c r="G83" s="47"/>
      <c r="H83" s="48"/>
    </row>
    <row r="84" spans="2:8" ht="16" customHeight="1" x14ac:dyDescent="0.2">
      <c r="B84" s="50" t="s">
        <v>38</v>
      </c>
      <c r="C84" s="40" t="s">
        <v>39</v>
      </c>
      <c r="D84" s="41"/>
      <c r="E84" s="41"/>
      <c r="F84" s="41"/>
      <c r="G84" s="41"/>
      <c r="H84" s="42"/>
    </row>
    <row r="85" spans="2:8" x14ac:dyDescent="0.2">
      <c r="B85" s="51"/>
      <c r="C85" s="43"/>
      <c r="D85" s="44"/>
      <c r="E85" s="44"/>
      <c r="F85" s="44"/>
      <c r="G85" s="44"/>
      <c r="H85" s="45"/>
    </row>
    <row r="86" spans="2:8" x14ac:dyDescent="0.2">
      <c r="B86" s="51"/>
      <c r="C86" s="43"/>
      <c r="D86" s="44"/>
      <c r="E86" s="44"/>
      <c r="F86" s="44"/>
      <c r="G86" s="44"/>
      <c r="H86" s="45"/>
    </row>
    <row r="87" spans="2:8" x14ac:dyDescent="0.2">
      <c r="B87" s="51"/>
      <c r="C87" s="43"/>
      <c r="D87" s="44"/>
      <c r="E87" s="44"/>
      <c r="F87" s="44"/>
      <c r="G87" s="44"/>
      <c r="H87" s="45"/>
    </row>
    <row r="88" spans="2:8" x14ac:dyDescent="0.2">
      <c r="B88" s="51"/>
      <c r="C88" s="43"/>
      <c r="D88" s="44"/>
      <c r="E88" s="44"/>
      <c r="F88" s="44"/>
      <c r="G88" s="44"/>
      <c r="H88" s="45"/>
    </row>
    <row r="89" spans="2:8" x14ac:dyDescent="0.2">
      <c r="B89" s="51"/>
      <c r="C89" s="43"/>
      <c r="D89" s="44"/>
      <c r="E89" s="44"/>
      <c r="F89" s="44"/>
      <c r="G89" s="44"/>
      <c r="H89" s="45"/>
    </row>
    <row r="90" spans="2:8" x14ac:dyDescent="0.2">
      <c r="B90" s="52"/>
      <c r="C90" s="46"/>
      <c r="D90" s="47"/>
      <c r="E90" s="47"/>
      <c r="F90" s="47"/>
      <c r="G90" s="47"/>
      <c r="H90" s="48"/>
    </row>
    <row r="91" spans="2:8" ht="17" customHeight="1" x14ac:dyDescent="0.2">
      <c r="B91" s="50" t="s">
        <v>40</v>
      </c>
      <c r="C91" s="40" t="s">
        <v>41</v>
      </c>
      <c r="D91" s="41"/>
      <c r="E91" s="41"/>
      <c r="F91" s="41"/>
      <c r="G91" s="41"/>
      <c r="H91" s="42"/>
    </row>
    <row r="92" spans="2:8" x14ac:dyDescent="0.2">
      <c r="B92" s="51"/>
      <c r="C92" s="43"/>
      <c r="D92" s="44"/>
      <c r="E92" s="44"/>
      <c r="F92" s="44"/>
      <c r="G92" s="44"/>
      <c r="H92" s="45"/>
    </row>
    <row r="93" spans="2:8" x14ac:dyDescent="0.2">
      <c r="B93" s="51"/>
      <c r="C93" s="43"/>
      <c r="D93" s="44"/>
      <c r="E93" s="44"/>
      <c r="F93" s="44"/>
      <c r="G93" s="44"/>
      <c r="H93" s="45"/>
    </row>
    <row r="94" spans="2:8" x14ac:dyDescent="0.2">
      <c r="B94" s="52"/>
      <c r="C94" s="46"/>
      <c r="D94" s="47"/>
      <c r="E94" s="47"/>
      <c r="F94" s="47"/>
      <c r="G94" s="47"/>
      <c r="H94" s="48"/>
    </row>
    <row r="95" spans="2:8" x14ac:dyDescent="0.2">
      <c r="B95" s="30"/>
      <c r="C95" s="24"/>
      <c r="D95" s="25"/>
      <c r="E95" s="25"/>
      <c r="F95" s="25"/>
      <c r="G95" s="25"/>
      <c r="H95" s="26"/>
    </row>
    <row r="96" spans="2:8" ht="17" thickBot="1" x14ac:dyDescent="0.25">
      <c r="B96" s="31"/>
      <c r="C96" s="27"/>
      <c r="D96" s="28"/>
      <c r="E96" s="28"/>
      <c r="F96" s="28"/>
      <c r="G96" s="28"/>
      <c r="H96" s="29"/>
    </row>
    <row r="97" ht="17" thickTop="1" x14ac:dyDescent="0.2"/>
  </sheetData>
  <mergeCells count="45">
    <mergeCell ref="B50:H51"/>
    <mergeCell ref="B61:H62"/>
    <mergeCell ref="B56:H57"/>
    <mergeCell ref="C20:C24"/>
    <mergeCell ref="C73:H76"/>
    <mergeCell ref="B73:B76"/>
    <mergeCell ref="C63:H67"/>
    <mergeCell ref="B63:B67"/>
    <mergeCell ref="C70:H72"/>
    <mergeCell ref="B70:B72"/>
    <mergeCell ref="C59:H59"/>
    <mergeCell ref="C60:H60"/>
    <mergeCell ref="B49:H49"/>
    <mergeCell ref="C58:H58"/>
    <mergeCell ref="C32:C37"/>
    <mergeCell ref="C39:C42"/>
    <mergeCell ref="C44:C45"/>
    <mergeCell ref="B39:B42"/>
    <mergeCell ref="B44:B45"/>
    <mergeCell ref="B46:F46"/>
    <mergeCell ref="F44:F45"/>
    <mergeCell ref="B43:F43"/>
    <mergeCell ref="F39:F42"/>
    <mergeCell ref="B91:B94"/>
    <mergeCell ref="C91:H94"/>
    <mergeCell ref="B2:F2"/>
    <mergeCell ref="C10:C16"/>
    <mergeCell ref="F26:F30"/>
    <mergeCell ref="B26:B30"/>
    <mergeCell ref="B38:F38"/>
    <mergeCell ref="C4:C8"/>
    <mergeCell ref="F10:F16"/>
    <mergeCell ref="B9:F9"/>
    <mergeCell ref="B10:B16"/>
    <mergeCell ref="F4:F8"/>
    <mergeCell ref="B52:H55"/>
    <mergeCell ref="B3:F3"/>
    <mergeCell ref="B6:B8"/>
    <mergeCell ref="C26:C30"/>
    <mergeCell ref="C68:H69"/>
    <mergeCell ref="B68:B69"/>
    <mergeCell ref="C77:H83"/>
    <mergeCell ref="B77:B83"/>
    <mergeCell ref="C84:H90"/>
    <mergeCell ref="B84:B9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BOT Calcolatore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D'Angelo</dc:creator>
  <cp:lastModifiedBy>Salvatore D'Angelo</cp:lastModifiedBy>
  <dcterms:created xsi:type="dcterms:W3CDTF">2022-08-17T15:34:39Z</dcterms:created>
  <dcterms:modified xsi:type="dcterms:W3CDTF">2023-03-25T18:08:49Z</dcterms:modified>
</cp:coreProperties>
</file>